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Bartosz Moch\Desktop\"/>
    </mc:Choice>
  </mc:AlternateContent>
  <xr:revisionPtr revIDLastSave="0" documentId="8_{45BC654C-8F6B-43C7-9505-F5914AA76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F" sheetId="3" r:id="rId1"/>
    <sheet name="D2.Wsk_monit" sheetId="5" state="hidden" r:id="rId2"/>
    <sheet name="def" sheetId="4" state="hidden" r:id="rId3"/>
  </sheets>
  <definedNames>
    <definedName name="_xlnm._FilterDatabase" localSheetId="0" hidden="1">HRF!$K$4:$M$4</definedName>
    <definedName name="BaP_benz_kg_Gg">#REF!</definedName>
    <definedName name="BaP_drew_kg_Gg">#REF!</definedName>
    <definedName name="BaP_ON_kg_Gg">#REF!</definedName>
    <definedName name="BaP_OO_kg_GJ">#REF!</definedName>
    <definedName name="BaP_Wk_kg_Gg">#REF!</definedName>
    <definedName name="CO_benz_Mg_Gg">#REF!</definedName>
    <definedName name="CO_benz2_Mg_Gg">#REF!</definedName>
    <definedName name="CO_drew_Mg_TJ">#REF!</definedName>
    <definedName name="CO_GZ_Mg_TJ">#REF!</definedName>
    <definedName name="CO_LPG_Mg_Gg">#REF!</definedName>
    <definedName name="CO_LPG2_Mg_Gg">#REF!</definedName>
    <definedName name="CO_LPGb_Mg_TJ">#REF!</definedName>
    <definedName name="CO_ON_Mg_Gg">#REF!</definedName>
    <definedName name="CO_ON2_Mg_Gg">#REF!</definedName>
    <definedName name="CO_OO_Mg_TJ">#REF!</definedName>
    <definedName name="CO_Wk_Mg_TJ">#REF!</definedName>
    <definedName name="CO2_Benz_kg_GJ">#REF!</definedName>
    <definedName name="CO2_biod_kg_GJ">#REF!</definedName>
    <definedName name="CO2_drew_kg_GJ">#REF!</definedName>
    <definedName name="CO2_etanol_kg_GJ">#REF!</definedName>
    <definedName name="CO2_GZ_kg_GJ">#REF!</definedName>
    <definedName name="CO2_Koks_kg_GJ">#REF!</definedName>
    <definedName name="CO2_LPG_kg_GJ">#REF!</definedName>
    <definedName name="CO2_LPGb_kg_GJ">#REF!</definedName>
    <definedName name="CO2_ON_kg_GJ">#REF!</definedName>
    <definedName name="CO2_OO_kg_GJ">#REF!</definedName>
    <definedName name="CO2_Wk_kg_GJ">#REF!</definedName>
    <definedName name="EE_1995">#REF!</definedName>
    <definedName name="EE_2013">#REF!</definedName>
    <definedName name="EE_2016">#REF!</definedName>
    <definedName name="EE_2017">#REF!</definedName>
    <definedName name="EE_2018">#REF!</definedName>
    <definedName name="EE_2019">#REF!</definedName>
    <definedName name="EE_2020">#REF!</definedName>
    <definedName name="G_Benz_Mg_m3">#REF!</definedName>
    <definedName name="G_biod_Mg_m3">#REF!</definedName>
    <definedName name="G_drew_Mg_m3">#REF!</definedName>
    <definedName name="G_Etanol_Mg_m3">#REF!</definedName>
    <definedName name="G_LPG_Mg_m3">#REF!</definedName>
    <definedName name="G_LPGb_Mg_m3">#REF!</definedName>
    <definedName name="G_olej_opałowy">#REF!</definedName>
    <definedName name="G_ON_Mg_M3">#REF!</definedName>
    <definedName name="G_OO_Mg_m3">#REF!</definedName>
    <definedName name="GWP_CH4">#REF!</definedName>
    <definedName name="GWP_N2O">#REF!</definedName>
    <definedName name="MSC_1995">#REF!</definedName>
    <definedName name="MSC_2013">#REF!</definedName>
    <definedName name="MSC_2016">#REF!</definedName>
    <definedName name="MSC_2017">#REF!</definedName>
    <definedName name="MSC_2018">#REF!</definedName>
    <definedName name="MSC_2019">#REF!</definedName>
    <definedName name="MSC_2020">#REF!</definedName>
    <definedName name="NO2_benz_Mg_Gg">#REF!</definedName>
    <definedName name="NO2_benz2_Mg_Gg">#REF!</definedName>
    <definedName name="NO2_drew_Mg_TJ">#REF!</definedName>
    <definedName name="NO2_GZ_Mg_TJ">#REF!</definedName>
    <definedName name="NO2_LPG_Mg_Gg">#REF!</definedName>
    <definedName name="NO2_LPGb_Mg_TJ">#REF!</definedName>
    <definedName name="NO2_ON_Mg_Gg">#REF!</definedName>
    <definedName name="NO2_ON2_Mg_Gg">#REF!</definedName>
    <definedName name="NO2_OO_Mg_TJ">#REF!</definedName>
    <definedName name="NO2_Wk_Mg_TJ">#REF!</definedName>
    <definedName name="PM10_benz_Mg_Gg">#REF!</definedName>
    <definedName name="PM10_drew_Mg_TJ">#REF!</definedName>
    <definedName name="PM10_GZ_MG_TJ">#REF!</definedName>
    <definedName name="PM10_koks_Mg_TJ">#REF!</definedName>
    <definedName name="PM10_LPGb_Mg_TJ">#REF!</definedName>
    <definedName name="PM10_ON_Mg_Gg">#REF!</definedName>
    <definedName name="PM10_ON2_Mg_Gg">#REF!</definedName>
    <definedName name="PM10_OO_Mg_TJ">#REF!</definedName>
    <definedName name="PM10_Wk_Mg_TJ">#REF!</definedName>
    <definedName name="PM25_benz_Mg_Gg">#REF!</definedName>
    <definedName name="PM25_drew_Mg_TJ">#REF!</definedName>
    <definedName name="PM25_GZ_Mg_TJ">#REF!</definedName>
    <definedName name="PM25_koks_Mg_TJ">#REF!</definedName>
    <definedName name="PM25_LPGb_Mg_TJ">#REF!</definedName>
    <definedName name="PM25_ON_Mg_Gg">#REF!</definedName>
    <definedName name="PM25_ON2_Mg_Gg">#REF!</definedName>
    <definedName name="PM25_OO_Mg_TJ">#REF!</definedName>
    <definedName name="PM25_Wk_Mg_TJ">#REF!</definedName>
    <definedName name="Sektory">def!$B$3:$B$12</definedName>
    <definedName name="SO2_benz_kg_Mg">#REF!</definedName>
    <definedName name="SO2_koks_Mg_Mg">#REF!</definedName>
    <definedName name="SO2_ON_kg_Mg">#REF!</definedName>
    <definedName name="SO2_OO_Mg_Mg">#REF!</definedName>
    <definedName name="SO2_Wk_Mg_Mg">#REF!</definedName>
    <definedName name="Status">def!$E$3:$E$8</definedName>
    <definedName name="WM">Wskazniki_monitorowania[nazwa]</definedName>
    <definedName name="WO_Benz_GJ_Mg">#REF!</definedName>
    <definedName name="WO_biod_GJ_Mg">#REF!</definedName>
    <definedName name="WO_drew_GJ_Mg">#REF!</definedName>
    <definedName name="WO_Etanol_GJ_Mg">#REF!</definedName>
    <definedName name="WO_GZ_GJ_tysm3">#REF!</definedName>
    <definedName name="WO_Koks_GJ_Mg">#REF!</definedName>
    <definedName name="WO_LPG_GJ_Mg">#REF!</definedName>
    <definedName name="WO_LPGb_GJ_Mg">#REF!</definedName>
    <definedName name="WO_ON_GJ_Mg">#REF!</definedName>
    <definedName name="WO_OO_GJ_MG">#REF!</definedName>
    <definedName name="WO_Wk_GJ_Mg">#REF!</definedName>
    <definedName name="Z_1CC3488F_C9A9_4549_8EBB_F0E656E6424C_.wvu.FilterData" localSheetId="0" hidden="1">HRF!$B$3:$N$172</definedName>
    <definedName name="Z_1CC3488F_C9A9_4549_8EBB_F0E656E6424C_.wvu.PrintTitles" localSheetId="0" hidden="1">HRF!$3:$4</definedName>
  </definedNames>
  <calcPr calcId="191029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3" l="1"/>
  <c r="Y150" i="3"/>
  <c r="Z150" i="3"/>
  <c r="AA150" i="3"/>
  <c r="AB150" i="3"/>
  <c r="V125" i="3"/>
  <c r="Y125" i="3"/>
  <c r="Z125" i="3"/>
  <c r="AA125" i="3"/>
  <c r="AB125" i="3"/>
  <c r="V126" i="3"/>
  <c r="Y126" i="3"/>
  <c r="Z126" i="3"/>
  <c r="AA126" i="3"/>
  <c r="AB126" i="3"/>
  <c r="V123" i="3"/>
  <c r="Y123" i="3"/>
  <c r="Z123" i="3"/>
  <c r="AA123" i="3"/>
  <c r="AB123" i="3"/>
  <c r="V122" i="3"/>
  <c r="Y122" i="3"/>
  <c r="Z122" i="3"/>
  <c r="AA122" i="3"/>
  <c r="AB122" i="3"/>
  <c r="V124" i="3"/>
  <c r="Y124" i="3"/>
  <c r="Z124" i="3"/>
  <c r="AA124" i="3"/>
  <c r="AB124" i="3"/>
  <c r="L179" i="3" l="1"/>
  <c r="J179" i="3"/>
  <c r="J172" i="3" l="1"/>
  <c r="L172" i="3"/>
  <c r="V171" i="3"/>
  <c r="V170" i="3"/>
  <c r="AB171" i="3" l="1"/>
  <c r="AA170" i="3"/>
  <c r="AB170" i="3"/>
  <c r="Z170" i="3"/>
  <c r="Y171" i="3"/>
  <c r="Z171" i="3"/>
  <c r="AA171" i="3"/>
  <c r="Y170" i="3"/>
  <c r="V166" i="3"/>
  <c r="AA166" i="3" l="1"/>
  <c r="Z166" i="3"/>
  <c r="AB166" i="3"/>
  <c r="Y166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V168" i="3"/>
  <c r="V169" i="3"/>
  <c r="V167" i="3"/>
  <c r="V165" i="3"/>
  <c r="V159" i="3"/>
  <c r="V160" i="3"/>
  <c r="V161" i="3"/>
  <c r="V162" i="3"/>
  <c r="V163" i="3"/>
  <c r="V164" i="3"/>
  <c r="V158" i="3"/>
  <c r="V157" i="3"/>
  <c r="V156" i="3"/>
  <c r="V155" i="3"/>
  <c r="V154" i="3"/>
  <c r="V153" i="3"/>
  <c r="V152" i="3"/>
  <c r="M129" i="3"/>
  <c r="K129" i="3"/>
  <c r="M149" i="3"/>
  <c r="K149" i="3"/>
  <c r="M147" i="3"/>
  <c r="K147" i="3"/>
  <c r="M146" i="3"/>
  <c r="K146" i="3"/>
  <c r="M148" i="3"/>
  <c r="K148" i="3"/>
  <c r="M131" i="3"/>
  <c r="K131" i="3"/>
  <c r="M130" i="3"/>
  <c r="K130" i="3"/>
  <c r="M128" i="3"/>
  <c r="K128" i="3"/>
  <c r="V134" i="3"/>
  <c r="V136" i="3"/>
  <c r="V137" i="3"/>
  <c r="V140" i="3"/>
  <c r="V138" i="3"/>
  <c r="V132" i="3"/>
  <c r="V135" i="3"/>
  <c r="V139" i="3"/>
  <c r="V129" i="3"/>
  <c r="V130" i="3"/>
  <c r="V131" i="3"/>
  <c r="V133" i="3"/>
  <c r="V141" i="3"/>
  <c r="V142" i="3"/>
  <c r="V143" i="3"/>
  <c r="V144" i="3"/>
  <c r="V145" i="3"/>
  <c r="V146" i="3"/>
  <c r="V147" i="3"/>
  <c r="V148" i="3"/>
  <c r="V149" i="3"/>
  <c r="V151" i="3"/>
  <c r="V128" i="3"/>
  <c r="V127" i="3"/>
  <c r="M179" i="3" l="1"/>
  <c r="K172" i="3"/>
  <c r="K179" i="3"/>
  <c r="M172" i="3"/>
  <c r="AB168" i="3"/>
  <c r="Z168" i="3"/>
  <c r="AA168" i="3"/>
  <c r="Y168" i="3"/>
  <c r="AA162" i="3"/>
  <c r="Z164" i="3"/>
  <c r="Z160" i="3"/>
  <c r="Y162" i="3"/>
  <c r="AA169" i="3"/>
  <c r="Y169" i="3"/>
  <c r="Y167" i="3"/>
  <c r="Y161" i="3"/>
  <c r="AB165" i="3"/>
  <c r="Z167" i="3"/>
  <c r="AB161" i="3"/>
  <c r="AA163" i="3"/>
  <c r="AA159" i="3"/>
  <c r="Z161" i="3"/>
  <c r="Y163" i="3"/>
  <c r="Y159" i="3"/>
  <c r="AB159" i="3"/>
  <c r="AB164" i="3"/>
  <c r="AB160" i="3"/>
  <c r="AB162" i="3"/>
  <c r="AA164" i="3"/>
  <c r="AA160" i="3"/>
  <c r="Z162" i="3"/>
  <c r="Y164" i="3"/>
  <c r="Y160" i="3"/>
  <c r="Y165" i="3"/>
  <c r="AA167" i="3"/>
  <c r="AB167" i="3"/>
  <c r="AB169" i="3"/>
  <c r="Z169" i="3"/>
  <c r="AA165" i="3"/>
  <c r="AA154" i="3"/>
  <c r="AB163" i="3"/>
  <c r="AA161" i="3"/>
  <c r="Z163" i="3"/>
  <c r="Z159" i="3"/>
  <c r="Z165" i="3"/>
  <c r="Z153" i="3"/>
  <c r="AB158" i="3"/>
  <c r="Y158" i="3"/>
  <c r="AA142" i="3"/>
  <c r="Z154" i="3"/>
  <c r="AB152" i="3"/>
  <c r="AB154" i="3"/>
  <c r="AB155" i="3"/>
  <c r="AB156" i="3"/>
  <c r="AB157" i="3"/>
  <c r="Y157" i="3"/>
  <c r="Z158" i="3"/>
  <c r="AA158" i="3"/>
  <c r="AA156" i="3"/>
  <c r="Y153" i="3"/>
  <c r="Y156" i="3"/>
  <c r="Z157" i="3"/>
  <c r="AA157" i="3"/>
  <c r="Y152" i="3"/>
  <c r="AA155" i="3"/>
  <c r="Y155" i="3"/>
  <c r="Z156" i="3"/>
  <c r="Z152" i="3"/>
  <c r="AA152" i="3"/>
  <c r="AB153" i="3"/>
  <c r="Y154" i="3"/>
  <c r="Z155" i="3"/>
  <c r="AA153" i="3"/>
  <c r="AB143" i="3"/>
  <c r="Y138" i="3"/>
  <c r="AB131" i="3"/>
  <c r="AB135" i="3"/>
  <c r="AB137" i="3"/>
  <c r="AA146" i="3"/>
  <c r="AA145" i="3"/>
  <c r="AA141" i="3"/>
  <c r="Y146" i="3"/>
  <c r="Y141" i="3"/>
  <c r="Y129" i="3"/>
  <c r="AA131" i="3"/>
  <c r="AA137" i="3"/>
  <c r="Z145" i="3"/>
  <c r="AB151" i="3"/>
  <c r="AB147" i="3"/>
  <c r="AB142" i="3"/>
  <c r="Z151" i="3"/>
  <c r="Z130" i="3"/>
  <c r="Z132" i="3"/>
  <c r="Z136" i="3"/>
  <c r="Y144" i="3"/>
  <c r="Y133" i="3"/>
  <c r="Y139" i="3"/>
  <c r="Y140" i="3"/>
  <c r="AB139" i="3"/>
  <c r="AB140" i="3"/>
  <c r="AA147" i="3"/>
  <c r="AA148" i="3"/>
  <c r="Z129" i="3"/>
  <c r="Z134" i="3"/>
  <c r="AB138" i="3"/>
  <c r="Z138" i="3"/>
  <c r="Y148" i="3"/>
  <c r="Y143" i="3"/>
  <c r="AB148" i="3"/>
  <c r="Y134" i="3"/>
  <c r="Y128" i="3"/>
  <c r="AA130" i="3"/>
  <c r="AA132" i="3"/>
  <c r="AA136" i="3"/>
  <c r="Z149" i="3"/>
  <c r="Z144" i="3"/>
  <c r="Y149" i="3"/>
  <c r="Z141" i="3"/>
  <c r="AB149" i="3"/>
  <c r="AB144" i="3"/>
  <c r="AB129" i="3"/>
  <c r="AB134" i="3"/>
  <c r="AA143" i="3"/>
  <c r="AA133" i="3"/>
  <c r="AA139" i="3"/>
  <c r="AA140" i="3"/>
  <c r="Z147" i="3"/>
  <c r="Z142" i="3"/>
  <c r="Z131" i="3"/>
  <c r="Z135" i="3"/>
  <c r="Z137" i="3"/>
  <c r="Y145" i="3"/>
  <c r="Y130" i="3"/>
  <c r="Y132" i="3"/>
  <c r="Y136" i="3"/>
  <c r="AB133" i="3"/>
  <c r="AA151" i="3"/>
  <c r="AA135" i="3"/>
  <c r="Z146" i="3"/>
  <c r="AB146" i="3"/>
  <c r="AB145" i="3"/>
  <c r="AB141" i="3"/>
  <c r="AB130" i="3"/>
  <c r="AB132" i="3"/>
  <c r="AB136" i="3"/>
  <c r="AA149" i="3"/>
  <c r="AA144" i="3"/>
  <c r="AA129" i="3"/>
  <c r="AA138" i="3"/>
  <c r="AA134" i="3"/>
  <c r="Z148" i="3"/>
  <c r="Z143" i="3"/>
  <c r="Z133" i="3"/>
  <c r="Z139" i="3"/>
  <c r="Z140" i="3"/>
  <c r="Y151" i="3"/>
  <c r="Y147" i="3"/>
  <c r="Y142" i="3"/>
  <c r="Y131" i="3"/>
  <c r="Y135" i="3"/>
  <c r="Y137" i="3"/>
  <c r="AB128" i="3"/>
  <c r="AB127" i="3"/>
  <c r="AA127" i="3"/>
  <c r="AA128" i="3"/>
  <c r="Z128" i="3"/>
  <c r="Z127" i="3"/>
  <c r="Y127" i="3"/>
  <c r="V70" i="3" l="1"/>
  <c r="Y70" i="3"/>
  <c r="V69" i="3"/>
  <c r="V100" i="3"/>
  <c r="Y69" i="3" l="1"/>
  <c r="AB70" i="3"/>
  <c r="AA100" i="3"/>
  <c r="Z70" i="3"/>
  <c r="AA70" i="3"/>
  <c r="Z69" i="3"/>
  <c r="AB69" i="3"/>
  <c r="AA69" i="3"/>
  <c r="Z100" i="3"/>
  <c r="Y100" i="3"/>
  <c r="AB100" i="3"/>
  <c r="V121" i="3"/>
  <c r="Y121" i="3" l="1"/>
  <c r="AA121" i="3"/>
  <c r="AB121" i="3"/>
  <c r="Z121" i="3"/>
  <c r="J178" i="3" l="1"/>
  <c r="V46" i="3"/>
  <c r="V47" i="3"/>
  <c r="V48" i="3"/>
  <c r="V49" i="3"/>
  <c r="V50" i="3"/>
  <c r="V45" i="3"/>
  <c r="V51" i="3"/>
  <c r="V44" i="3"/>
  <c r="V43" i="3"/>
  <c r="V42" i="3"/>
  <c r="V52" i="3"/>
  <c r="V53" i="3"/>
  <c r="V41" i="3"/>
  <c r="V40" i="3"/>
  <c r="V54" i="3"/>
  <c r="V39" i="3"/>
  <c r="V58" i="3"/>
  <c r="Y46" i="3" l="1"/>
  <c r="Z46" i="3"/>
  <c r="Z48" i="3"/>
  <c r="AB46" i="3"/>
  <c r="Z47" i="3"/>
  <c r="AA46" i="3"/>
  <c r="Y47" i="3"/>
  <c r="Y48" i="3"/>
  <c r="Y49" i="3"/>
  <c r="AB47" i="3"/>
  <c r="AA47" i="3"/>
  <c r="Y50" i="3"/>
  <c r="AB48" i="3"/>
  <c r="Z49" i="3"/>
  <c r="AA48" i="3"/>
  <c r="Z45" i="3"/>
  <c r="Y45" i="3"/>
  <c r="AB49" i="3"/>
  <c r="Z50" i="3"/>
  <c r="AA49" i="3"/>
  <c r="Y51" i="3"/>
  <c r="AB50" i="3"/>
  <c r="Y43" i="3"/>
  <c r="AA50" i="3"/>
  <c r="Y44" i="3"/>
  <c r="AB45" i="3"/>
  <c r="AA44" i="3"/>
  <c r="Z51" i="3"/>
  <c r="AA45" i="3"/>
  <c r="AB43" i="3"/>
  <c r="AB51" i="3"/>
  <c r="Z44" i="3"/>
  <c r="AA51" i="3"/>
  <c r="AA43" i="3"/>
  <c r="Y52" i="3"/>
  <c r="Z43" i="3"/>
  <c r="AB44" i="3"/>
  <c r="Z42" i="3"/>
  <c r="Y42" i="3"/>
  <c r="Z52" i="3"/>
  <c r="Y53" i="3"/>
  <c r="AB42" i="3"/>
  <c r="AA42" i="3"/>
  <c r="AB52" i="3"/>
  <c r="AA52" i="3"/>
  <c r="Y41" i="3"/>
  <c r="AB53" i="3"/>
  <c r="Z41" i="3"/>
  <c r="AA41" i="3"/>
  <c r="Z53" i="3"/>
  <c r="AA53" i="3"/>
  <c r="AB41" i="3"/>
  <c r="Y40" i="3"/>
  <c r="Z40" i="3"/>
  <c r="AB40" i="3"/>
  <c r="AA40" i="3"/>
  <c r="Y54" i="3"/>
  <c r="Y58" i="3"/>
  <c r="Z54" i="3"/>
  <c r="AA54" i="3"/>
  <c r="AB54" i="3"/>
  <c r="Z39" i="3"/>
  <c r="Y39" i="3"/>
  <c r="AB39" i="3"/>
  <c r="Z58" i="3"/>
  <c r="AA39" i="3"/>
  <c r="AB58" i="3"/>
  <c r="AA58" i="3"/>
  <c r="V57" i="3"/>
  <c r="V56" i="3"/>
  <c r="V55" i="3"/>
  <c r="AA55" i="3" l="1"/>
  <c r="Y57" i="3"/>
  <c r="Z57" i="3"/>
  <c r="AB57" i="3"/>
  <c r="Z56" i="3"/>
  <c r="AA57" i="3"/>
  <c r="Y56" i="3"/>
  <c r="AA56" i="3"/>
  <c r="AB56" i="3"/>
  <c r="Y55" i="3"/>
  <c r="Z55" i="3"/>
  <c r="AB55" i="3"/>
  <c r="AQ6" i="3" l="1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G109" i="3"/>
  <c r="AF109" i="3"/>
  <c r="AE109" i="3"/>
  <c r="AG108" i="3"/>
  <c r="AF108" i="3"/>
  <c r="AE108" i="3"/>
  <c r="AG107" i="3"/>
  <c r="AF107" i="3"/>
  <c r="AE107" i="3"/>
  <c r="AG106" i="3"/>
  <c r="AF106" i="3"/>
  <c r="AE106" i="3"/>
  <c r="AG105" i="3"/>
  <c r="AF105" i="3"/>
  <c r="AE105" i="3"/>
  <c r="AG104" i="3"/>
  <c r="AF104" i="3"/>
  <c r="AE104" i="3"/>
  <c r="AG103" i="3"/>
  <c r="AF103" i="3"/>
  <c r="AE103" i="3"/>
  <c r="AG102" i="3"/>
  <c r="AF102" i="3"/>
  <c r="AE102" i="3"/>
  <c r="AG101" i="3"/>
  <c r="AF101" i="3"/>
  <c r="AE101" i="3"/>
  <c r="AG100" i="3"/>
  <c r="AF100" i="3"/>
  <c r="AE100" i="3"/>
  <c r="AG99" i="3"/>
  <c r="AF99" i="3"/>
  <c r="AE99" i="3"/>
  <c r="AG98" i="3"/>
  <c r="AF98" i="3"/>
  <c r="AE98" i="3"/>
  <c r="AG97" i="3"/>
  <c r="AF97" i="3"/>
  <c r="AE97" i="3"/>
  <c r="AG96" i="3"/>
  <c r="AF96" i="3"/>
  <c r="AE96" i="3"/>
  <c r="AG95" i="3"/>
  <c r="AF95" i="3"/>
  <c r="AE95" i="3"/>
  <c r="AG94" i="3"/>
  <c r="AF94" i="3"/>
  <c r="AE94" i="3"/>
  <c r="AG93" i="3"/>
  <c r="AF93" i="3"/>
  <c r="AE93" i="3"/>
  <c r="AG92" i="3"/>
  <c r="AF92" i="3"/>
  <c r="AE92" i="3"/>
  <c r="AG91" i="3"/>
  <c r="AF91" i="3"/>
  <c r="AE91" i="3"/>
  <c r="AG90" i="3"/>
  <c r="AF90" i="3"/>
  <c r="AE90" i="3"/>
  <c r="AG89" i="3"/>
  <c r="AF89" i="3"/>
  <c r="AE89" i="3"/>
  <c r="AG88" i="3"/>
  <c r="AF88" i="3"/>
  <c r="AE88" i="3"/>
  <c r="AG87" i="3"/>
  <c r="AF87" i="3"/>
  <c r="AE87" i="3"/>
  <c r="AG86" i="3"/>
  <c r="AF86" i="3"/>
  <c r="AE86" i="3"/>
  <c r="AG85" i="3"/>
  <c r="AF85" i="3"/>
  <c r="AE85" i="3"/>
  <c r="AG84" i="3"/>
  <c r="AF84" i="3"/>
  <c r="AE84" i="3"/>
  <c r="AG83" i="3"/>
  <c r="AF83" i="3"/>
  <c r="AE83" i="3"/>
  <c r="AG82" i="3"/>
  <c r="AF82" i="3"/>
  <c r="AE82" i="3"/>
  <c r="AG81" i="3"/>
  <c r="AF81" i="3"/>
  <c r="AE81" i="3"/>
  <c r="AG80" i="3"/>
  <c r="AF80" i="3"/>
  <c r="AE80" i="3"/>
  <c r="AG79" i="3"/>
  <c r="AF79" i="3"/>
  <c r="AE79" i="3"/>
  <c r="AG78" i="3"/>
  <c r="AF78" i="3"/>
  <c r="AE78" i="3"/>
  <c r="AG77" i="3"/>
  <c r="AF77" i="3"/>
  <c r="AE77" i="3"/>
  <c r="AG76" i="3"/>
  <c r="AF76" i="3"/>
  <c r="AE76" i="3"/>
  <c r="AG75" i="3"/>
  <c r="AF75" i="3"/>
  <c r="AE75" i="3"/>
  <c r="AG74" i="3"/>
  <c r="AF74" i="3"/>
  <c r="AE74" i="3"/>
  <c r="AG73" i="3"/>
  <c r="AF73" i="3"/>
  <c r="AE73" i="3"/>
  <c r="AG72" i="3"/>
  <c r="AF72" i="3"/>
  <c r="AE72" i="3"/>
  <c r="AG71" i="3"/>
  <c r="AF71" i="3"/>
  <c r="AE71" i="3"/>
  <c r="AG70" i="3"/>
  <c r="AF70" i="3"/>
  <c r="AE70" i="3"/>
  <c r="AG69" i="3"/>
  <c r="AF69" i="3"/>
  <c r="AE69" i="3"/>
  <c r="AG68" i="3"/>
  <c r="AF68" i="3"/>
  <c r="AE68" i="3"/>
  <c r="AG67" i="3"/>
  <c r="AF67" i="3"/>
  <c r="AE67" i="3"/>
  <c r="AG66" i="3"/>
  <c r="AF66" i="3"/>
  <c r="AE66" i="3"/>
  <c r="AG65" i="3"/>
  <c r="AF65" i="3"/>
  <c r="AE65" i="3"/>
  <c r="AG64" i="3"/>
  <c r="AF64" i="3"/>
  <c r="AE64" i="3"/>
  <c r="AG63" i="3"/>
  <c r="AF63" i="3"/>
  <c r="AE63" i="3"/>
  <c r="AG62" i="3"/>
  <c r="AF62" i="3"/>
  <c r="AE62" i="3"/>
  <c r="AG61" i="3"/>
  <c r="AF61" i="3"/>
  <c r="AE61" i="3"/>
  <c r="AG60" i="3"/>
  <c r="AF60" i="3"/>
  <c r="AE60" i="3"/>
  <c r="AG59" i="3"/>
  <c r="AF59" i="3"/>
  <c r="AE59" i="3"/>
  <c r="AG58" i="3"/>
  <c r="AF58" i="3"/>
  <c r="AE58" i="3"/>
  <c r="AG57" i="3"/>
  <c r="AF57" i="3"/>
  <c r="AE57" i="3"/>
  <c r="AG56" i="3"/>
  <c r="AF56" i="3"/>
  <c r="AE56" i="3"/>
  <c r="AG55" i="3"/>
  <c r="AF55" i="3"/>
  <c r="AE55" i="3"/>
  <c r="AG54" i="3"/>
  <c r="AF54" i="3"/>
  <c r="AE54" i="3"/>
  <c r="AG53" i="3"/>
  <c r="AF53" i="3"/>
  <c r="AE53" i="3"/>
  <c r="AG52" i="3"/>
  <c r="AF52" i="3"/>
  <c r="AE52" i="3"/>
  <c r="AG51" i="3"/>
  <c r="AF51" i="3"/>
  <c r="AE51" i="3"/>
  <c r="AG50" i="3"/>
  <c r="AF50" i="3"/>
  <c r="AE50" i="3"/>
  <c r="AG49" i="3"/>
  <c r="AF49" i="3"/>
  <c r="AE49" i="3"/>
  <c r="AG48" i="3"/>
  <c r="AF48" i="3"/>
  <c r="AE48" i="3"/>
  <c r="AG47" i="3"/>
  <c r="AF47" i="3"/>
  <c r="AE47" i="3"/>
  <c r="AG46" i="3"/>
  <c r="AF46" i="3"/>
  <c r="AE46" i="3"/>
  <c r="AG45" i="3"/>
  <c r="AF45" i="3"/>
  <c r="AE45" i="3"/>
  <c r="AG44" i="3"/>
  <c r="AF44" i="3"/>
  <c r="AE44" i="3"/>
  <c r="AG43" i="3"/>
  <c r="AF43" i="3"/>
  <c r="AE43" i="3"/>
  <c r="AG42" i="3"/>
  <c r="AF42" i="3"/>
  <c r="AE42" i="3"/>
  <c r="AG41" i="3"/>
  <c r="AF41" i="3"/>
  <c r="AE41" i="3"/>
  <c r="AG40" i="3"/>
  <c r="AF40" i="3"/>
  <c r="AE40" i="3"/>
  <c r="AG39" i="3"/>
  <c r="AF39" i="3"/>
  <c r="AE39" i="3"/>
  <c r="AG38" i="3"/>
  <c r="AF38" i="3"/>
  <c r="AE38" i="3"/>
  <c r="AG37" i="3"/>
  <c r="AF37" i="3"/>
  <c r="AE37" i="3"/>
  <c r="AG36" i="3"/>
  <c r="AF36" i="3"/>
  <c r="AE36" i="3"/>
  <c r="AG35" i="3"/>
  <c r="AF35" i="3"/>
  <c r="AE35" i="3"/>
  <c r="AG34" i="3"/>
  <c r="AF34" i="3"/>
  <c r="AE34" i="3"/>
  <c r="AG33" i="3"/>
  <c r="AF33" i="3"/>
  <c r="AE33" i="3"/>
  <c r="AG32" i="3"/>
  <c r="AF32" i="3"/>
  <c r="AE32" i="3"/>
  <c r="AG31" i="3"/>
  <c r="AF31" i="3"/>
  <c r="AE31" i="3"/>
  <c r="AG30" i="3"/>
  <c r="AF30" i="3"/>
  <c r="AE30" i="3"/>
  <c r="AG29" i="3"/>
  <c r="AF29" i="3"/>
  <c r="AE29" i="3"/>
  <c r="AG28" i="3"/>
  <c r="AF28" i="3"/>
  <c r="AE28" i="3"/>
  <c r="AG27" i="3"/>
  <c r="AF27" i="3"/>
  <c r="AE27" i="3"/>
  <c r="AG26" i="3"/>
  <c r="AF26" i="3"/>
  <c r="AE26" i="3"/>
  <c r="AG25" i="3"/>
  <c r="AF25" i="3"/>
  <c r="AE25" i="3"/>
  <c r="AG24" i="3"/>
  <c r="AF24" i="3"/>
  <c r="AE24" i="3"/>
  <c r="AG23" i="3"/>
  <c r="AF23" i="3"/>
  <c r="AE23" i="3"/>
  <c r="AG22" i="3"/>
  <c r="AF22" i="3"/>
  <c r="AE22" i="3"/>
  <c r="AG21" i="3"/>
  <c r="AF21" i="3"/>
  <c r="AE21" i="3"/>
  <c r="AG20" i="3"/>
  <c r="AF20" i="3"/>
  <c r="AE20" i="3"/>
  <c r="AG19" i="3"/>
  <c r="AF19" i="3"/>
  <c r="AE19" i="3"/>
  <c r="AG18" i="3"/>
  <c r="AF18" i="3"/>
  <c r="AE18" i="3"/>
  <c r="AG17" i="3"/>
  <c r="AF17" i="3"/>
  <c r="AE17" i="3"/>
  <c r="AG16" i="3"/>
  <c r="AF16" i="3"/>
  <c r="AE16" i="3"/>
  <c r="AG15" i="3"/>
  <c r="AF15" i="3"/>
  <c r="AE15" i="3"/>
  <c r="AG14" i="3"/>
  <c r="AF14" i="3"/>
  <c r="AE14" i="3"/>
  <c r="AG13" i="3"/>
  <c r="AF13" i="3"/>
  <c r="AE13" i="3"/>
  <c r="AG12" i="3"/>
  <c r="AF12" i="3"/>
  <c r="AE12" i="3"/>
  <c r="AG11" i="3"/>
  <c r="AF11" i="3"/>
  <c r="AE11" i="3"/>
  <c r="AG10" i="3"/>
  <c r="AF10" i="3"/>
  <c r="AE10" i="3"/>
  <c r="AG9" i="3"/>
  <c r="AF9" i="3"/>
  <c r="AE9" i="3"/>
  <c r="AG8" i="3"/>
  <c r="AF8" i="3"/>
  <c r="AE8" i="3"/>
  <c r="AG7" i="3"/>
  <c r="AF7" i="3"/>
  <c r="AE7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G6" i="3"/>
  <c r="AF6" i="3"/>
  <c r="AE6" i="3"/>
  <c r="AB7" i="3" l="1"/>
  <c r="Z7" i="3"/>
  <c r="Y7" i="3" l="1"/>
  <c r="AA7" i="3"/>
  <c r="Y6" i="3"/>
  <c r="Z59" i="3"/>
  <c r="AA6" i="3"/>
  <c r="AB6" i="3"/>
  <c r="Y83" i="3"/>
  <c r="Y71" i="3"/>
  <c r="Z6" i="3"/>
  <c r="Z9" i="3"/>
  <c r="Y117" i="3"/>
  <c r="Y113" i="3"/>
  <c r="Y110" i="3"/>
  <c r="Y106" i="3"/>
  <c r="Y102" i="3"/>
  <c r="Y94" i="3"/>
  <c r="Y90" i="3"/>
  <c r="Y86" i="3"/>
  <c r="Y74" i="3"/>
  <c r="Y68" i="3"/>
  <c r="Y64" i="3"/>
  <c r="Y61" i="3"/>
  <c r="Y35" i="3"/>
  <c r="Z117" i="3"/>
  <c r="Z113" i="3"/>
  <c r="Z110" i="3"/>
  <c r="Z106" i="3"/>
  <c r="Z102" i="3"/>
  <c r="Z94" i="3"/>
  <c r="Z90" i="3"/>
  <c r="Z86" i="3"/>
  <c r="Y120" i="3"/>
  <c r="Y116" i="3"/>
  <c r="Y109" i="3"/>
  <c r="Y105" i="3"/>
  <c r="Y101" i="3"/>
  <c r="Y97" i="3"/>
  <c r="Y93" i="3"/>
  <c r="Y89" i="3"/>
  <c r="Y85" i="3"/>
  <c r="Y82" i="3"/>
  <c r="Y79" i="3"/>
  <c r="Y76" i="3"/>
  <c r="Y73" i="3"/>
  <c r="Y119" i="3"/>
  <c r="Y115" i="3"/>
  <c r="Y112" i="3"/>
  <c r="Y108" i="3"/>
  <c r="Y104" i="3"/>
  <c r="Y99" i="3"/>
  <c r="Y96" i="3"/>
  <c r="Y92" i="3"/>
  <c r="Y88" i="3"/>
  <c r="Y84" i="3"/>
  <c r="Y81" i="3"/>
  <c r="Y78" i="3"/>
  <c r="Y72" i="3"/>
  <c r="Y66" i="3"/>
  <c r="Y37" i="3"/>
  <c r="Y33" i="3"/>
  <c r="Z119" i="3"/>
  <c r="Z115" i="3"/>
  <c r="Z112" i="3"/>
  <c r="Z108" i="3"/>
  <c r="Z104" i="3"/>
  <c r="Z99" i="3"/>
  <c r="Z96" i="3"/>
  <c r="Z92" i="3"/>
  <c r="Z88" i="3"/>
  <c r="Z84" i="3"/>
  <c r="Z81" i="3"/>
  <c r="Z78" i="3"/>
  <c r="Z72" i="3"/>
  <c r="Z66" i="3"/>
  <c r="Z37" i="3"/>
  <c r="Z33" i="3"/>
  <c r="AA119" i="3"/>
  <c r="AA115" i="3"/>
  <c r="AA112" i="3"/>
  <c r="AA108" i="3"/>
  <c r="AA104" i="3"/>
  <c r="AA99" i="3"/>
  <c r="AA96" i="3"/>
  <c r="AA92" i="3"/>
  <c r="AA88" i="3"/>
  <c r="AA84" i="3"/>
  <c r="AA81" i="3"/>
  <c r="AA78" i="3"/>
  <c r="Y67" i="3"/>
  <c r="Y63" i="3"/>
  <c r="Y60" i="3"/>
  <c r="Y38" i="3"/>
  <c r="Y34" i="3"/>
  <c r="Z120" i="3"/>
  <c r="Z116" i="3"/>
  <c r="Z109" i="3"/>
  <c r="Z105" i="3"/>
  <c r="Z101" i="3"/>
  <c r="Z97" i="3"/>
  <c r="Z93" i="3"/>
  <c r="Z89" i="3"/>
  <c r="Z85" i="3"/>
  <c r="Z82" i="3"/>
  <c r="Z79" i="3"/>
  <c r="Z76" i="3"/>
  <c r="Z73" i="3"/>
  <c r="Z67" i="3"/>
  <c r="Z63" i="3"/>
  <c r="Z60" i="3"/>
  <c r="Z38" i="3"/>
  <c r="Z34" i="3"/>
  <c r="AA120" i="3"/>
  <c r="AA116" i="3"/>
  <c r="AA109" i="3"/>
  <c r="AA105" i="3"/>
  <c r="AA101" i="3"/>
  <c r="AA97" i="3"/>
  <c r="AA93" i="3"/>
  <c r="AA89" i="3"/>
  <c r="AA85" i="3"/>
  <c r="AA82" i="3"/>
  <c r="AA79" i="3"/>
  <c r="AA76" i="3"/>
  <c r="AA73" i="3"/>
  <c r="AA67" i="3"/>
  <c r="AA63" i="3"/>
  <c r="AA60" i="3"/>
  <c r="AA38" i="3"/>
  <c r="AA34" i="3"/>
  <c r="AB120" i="3"/>
  <c r="AB116" i="3"/>
  <c r="AB109" i="3"/>
  <c r="AB105" i="3"/>
  <c r="AB101" i="3"/>
  <c r="AB97" i="3"/>
  <c r="AB93" i="3"/>
  <c r="AB89" i="3"/>
  <c r="AB85" i="3"/>
  <c r="AB82" i="3"/>
  <c r="AB79" i="3"/>
  <c r="AB76" i="3"/>
  <c r="AB73" i="3"/>
  <c r="AB67" i="3"/>
  <c r="AB63" i="3"/>
  <c r="AB60" i="3"/>
  <c r="AB38" i="3"/>
  <c r="AB34" i="3"/>
  <c r="AA72" i="3"/>
  <c r="AA66" i="3"/>
  <c r="AA37" i="3"/>
  <c r="AA33" i="3"/>
  <c r="AB119" i="3"/>
  <c r="AB115" i="3"/>
  <c r="AB112" i="3"/>
  <c r="AB108" i="3"/>
  <c r="AB104" i="3"/>
  <c r="AB99" i="3"/>
  <c r="AB96" i="3"/>
  <c r="AB92" i="3"/>
  <c r="AB88" i="3"/>
  <c r="AB84" i="3"/>
  <c r="AB81" i="3"/>
  <c r="AB78" i="3"/>
  <c r="AB72" i="3"/>
  <c r="AB66" i="3"/>
  <c r="AB37" i="3"/>
  <c r="AB33" i="3"/>
  <c r="Y118" i="3"/>
  <c r="Y111" i="3"/>
  <c r="Y107" i="3"/>
  <c r="Y103" i="3"/>
  <c r="Y95" i="3"/>
  <c r="Y91" i="3"/>
  <c r="Y87" i="3"/>
  <c r="Y80" i="3"/>
  <c r="Y77" i="3"/>
  <c r="Y75" i="3"/>
  <c r="Y65" i="3"/>
  <c r="Y62" i="3"/>
  <c r="Y59" i="3"/>
  <c r="Y32" i="3"/>
  <c r="Z114" i="3"/>
  <c r="Z111" i="3"/>
  <c r="Z107" i="3"/>
  <c r="Z103" i="3"/>
  <c r="Z98" i="3"/>
  <c r="Z95" i="3"/>
  <c r="Z91" i="3"/>
  <c r="Z83" i="3"/>
  <c r="Z80" i="3"/>
  <c r="Z77" i="3"/>
  <c r="Z75" i="3"/>
  <c r="Z71" i="3"/>
  <c r="Z65" i="3"/>
  <c r="Z62" i="3"/>
  <c r="Z36" i="3"/>
  <c r="Z32" i="3"/>
  <c r="AA118" i="3"/>
  <c r="AA114" i="3"/>
  <c r="AA111" i="3"/>
  <c r="AA107" i="3"/>
  <c r="AA103" i="3"/>
  <c r="AA98" i="3"/>
  <c r="AA95" i="3"/>
  <c r="AA91" i="3"/>
  <c r="AA87" i="3"/>
  <c r="AA83" i="3"/>
  <c r="AA80" i="3"/>
  <c r="AA77" i="3"/>
  <c r="AA75" i="3"/>
  <c r="AA71" i="3"/>
  <c r="AA65" i="3"/>
  <c r="AA62" i="3"/>
  <c r="AA59" i="3"/>
  <c r="AA36" i="3"/>
  <c r="AA32" i="3"/>
  <c r="AB118" i="3"/>
  <c r="AB114" i="3"/>
  <c r="AB111" i="3"/>
  <c r="AB107" i="3"/>
  <c r="AB103" i="3"/>
  <c r="AB98" i="3"/>
  <c r="AB95" i="3"/>
  <c r="AB91" i="3"/>
  <c r="AB87" i="3"/>
  <c r="AB83" i="3"/>
  <c r="AB80" i="3"/>
  <c r="AB77" i="3"/>
  <c r="AB75" i="3"/>
  <c r="AB71" i="3"/>
  <c r="AB65" i="3"/>
  <c r="AB62" i="3"/>
  <c r="AB59" i="3"/>
  <c r="AB36" i="3"/>
  <c r="AB32" i="3"/>
  <c r="Y114" i="3"/>
  <c r="Y98" i="3"/>
  <c r="Y36" i="3"/>
  <c r="Z118" i="3"/>
  <c r="Z87" i="3"/>
  <c r="Z74" i="3"/>
  <c r="Z68" i="3"/>
  <c r="Z64" i="3"/>
  <c r="Z61" i="3"/>
  <c r="Z35" i="3"/>
  <c r="AA117" i="3"/>
  <c r="AA113" i="3"/>
  <c r="AA110" i="3"/>
  <c r="AA106" i="3"/>
  <c r="AA102" i="3"/>
  <c r="AA94" i="3"/>
  <c r="AA90" i="3"/>
  <c r="AA86" i="3"/>
  <c r="AA74" i="3"/>
  <c r="AA68" i="3"/>
  <c r="AA64" i="3"/>
  <c r="AA61" i="3"/>
  <c r="AA35" i="3"/>
  <c r="AB117" i="3"/>
  <c r="AB113" i="3"/>
  <c r="AB110" i="3"/>
  <c r="AB106" i="3"/>
  <c r="AB102" i="3"/>
  <c r="AB94" i="3"/>
  <c r="AB90" i="3"/>
  <c r="AB86" i="3"/>
  <c r="AB74" i="3"/>
  <c r="AB68" i="3"/>
  <c r="AB64" i="3"/>
  <c r="AB61" i="3"/>
  <c r="AB35" i="3"/>
  <c r="Y29" i="3"/>
  <c r="Y21" i="3"/>
  <c r="Y14" i="3"/>
  <c r="Z25" i="3"/>
  <c r="Z18" i="3"/>
  <c r="Z10" i="3"/>
  <c r="AA29" i="3"/>
  <c r="AA21" i="3"/>
  <c r="AA14" i="3"/>
  <c r="AB29" i="3"/>
  <c r="AB21" i="3"/>
  <c r="AB14" i="3"/>
  <c r="Y25" i="3"/>
  <c r="Y18" i="3"/>
  <c r="Y10" i="3"/>
  <c r="Z29" i="3"/>
  <c r="Z21" i="3"/>
  <c r="Z14" i="3"/>
  <c r="AA25" i="3"/>
  <c r="AA18" i="3"/>
  <c r="AA10" i="3"/>
  <c r="AB25" i="3"/>
  <c r="AB18" i="3"/>
  <c r="AB10" i="3"/>
  <c r="Y28" i="3"/>
  <c r="Y24" i="3"/>
  <c r="Y20" i="3"/>
  <c r="Y17" i="3"/>
  <c r="Y9" i="3"/>
  <c r="Z28" i="3"/>
  <c r="Z24" i="3"/>
  <c r="Z20" i="3"/>
  <c r="Z17" i="3"/>
  <c r="Z13" i="3"/>
  <c r="AA28" i="3"/>
  <c r="AA24" i="3"/>
  <c r="AA20" i="3"/>
  <c r="AA17" i="3"/>
  <c r="AA13" i="3"/>
  <c r="AA9" i="3"/>
  <c r="AB28" i="3"/>
  <c r="AB24" i="3"/>
  <c r="AB20" i="3"/>
  <c r="AB17" i="3"/>
  <c r="AB13" i="3"/>
  <c r="AB9" i="3"/>
  <c r="Y13" i="3"/>
  <c r="Y27" i="3"/>
  <c r="Y23" i="3"/>
  <c r="Y19" i="3"/>
  <c r="Y16" i="3"/>
  <c r="Y12" i="3"/>
  <c r="Y8" i="3"/>
  <c r="Z27" i="3"/>
  <c r="Z23" i="3"/>
  <c r="Z19" i="3"/>
  <c r="Z16" i="3"/>
  <c r="Z12" i="3"/>
  <c r="Z8" i="3"/>
  <c r="AA27" i="3"/>
  <c r="AA23" i="3"/>
  <c r="AA19" i="3"/>
  <c r="AA16" i="3"/>
  <c r="AA12" i="3"/>
  <c r="AA8" i="3"/>
  <c r="AB27" i="3"/>
  <c r="AB23" i="3"/>
  <c r="AB19" i="3"/>
  <c r="AB16" i="3"/>
  <c r="AB12" i="3"/>
  <c r="AB8" i="3"/>
  <c r="Y30" i="3"/>
  <c r="Y26" i="3"/>
  <c r="Y22" i="3"/>
  <c r="Y15" i="3"/>
  <c r="Y11" i="3"/>
  <c r="Z30" i="3"/>
  <c r="Z26" i="3"/>
  <c r="Z22" i="3"/>
  <c r="Z15" i="3"/>
  <c r="Z11" i="3"/>
  <c r="AA30" i="3"/>
  <c r="AA26" i="3"/>
  <c r="AA22" i="3"/>
  <c r="AA15" i="3"/>
  <c r="AA11" i="3"/>
  <c r="AB30" i="3"/>
  <c r="AB26" i="3"/>
  <c r="AB22" i="3"/>
  <c r="AB15" i="3"/>
  <c r="AB11" i="3"/>
  <c r="Y31" i="3"/>
  <c r="Z31" i="3"/>
  <c r="AA31" i="3"/>
  <c r="AB31" i="3"/>
  <c r="V7" i="3" l="1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59" i="3"/>
  <c r="V60" i="3"/>
  <c r="V61" i="3"/>
  <c r="V62" i="3"/>
  <c r="V63" i="3"/>
  <c r="V64" i="3"/>
  <c r="V65" i="3"/>
  <c r="V66" i="3"/>
  <c r="V67" i="3"/>
  <c r="V68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6" i="3"/>
  <c r="M178" i="3" l="1"/>
  <c r="L178" i="3" l="1"/>
  <c r="K178" i="3"/>
</calcChain>
</file>

<file path=xl/sharedStrings.xml><?xml version="1.0" encoding="utf-8"?>
<sst xmlns="http://schemas.openxmlformats.org/spreadsheetml/2006/main" count="1644" uniqueCount="488">
  <si>
    <t>Sektor</t>
  </si>
  <si>
    <t>Przemysł</t>
  </si>
  <si>
    <t>Gospodarka odpadami</t>
  </si>
  <si>
    <t>Jednostka odpowiedzialna</t>
  </si>
  <si>
    <t>Okres realizacji</t>
  </si>
  <si>
    <t>Szacunkowy koszt [PLN]</t>
  </si>
  <si>
    <t>Efekty realizacji działania</t>
  </si>
  <si>
    <t>Przewidywane źródło finansowania</t>
  </si>
  <si>
    <t>Ograniczenie zużycia energii [MWh]</t>
  </si>
  <si>
    <t>Produkcja energii z OZE [MWh]</t>
  </si>
  <si>
    <t>Wskaźnik 1</t>
  </si>
  <si>
    <t>Budownictwo</t>
  </si>
  <si>
    <t>-</t>
  </si>
  <si>
    <t>Gospodarka komunalna</t>
  </si>
  <si>
    <t>środki prywatne</t>
  </si>
  <si>
    <t>Transport</t>
  </si>
  <si>
    <t>Działania nieinwestycyjne</t>
  </si>
  <si>
    <t>SUMA</t>
  </si>
  <si>
    <t>Efekty realizacji działań</t>
  </si>
  <si>
    <r>
      <t xml:space="preserve">Ograniczenie zużycia energii </t>
    </r>
    <r>
      <rPr>
        <b/>
        <sz val="9"/>
        <color rgb="FFC00000"/>
        <rFont val="Arial"/>
        <family val="2"/>
        <charset val="238"/>
      </rPr>
      <t>En</t>
    </r>
    <r>
      <rPr>
        <b/>
        <vertAlign val="subscript"/>
        <sz val="9"/>
        <color rgb="FFC00000"/>
        <rFont val="Arial"/>
        <family val="2"/>
        <charset val="238"/>
      </rPr>
      <t>zad</t>
    </r>
    <r>
      <rPr>
        <b/>
        <sz val="9"/>
        <color rgb="FFC00000"/>
        <rFont val="Arial"/>
        <family val="2"/>
        <charset val="238"/>
      </rPr>
      <t>[MWh]</t>
    </r>
  </si>
  <si>
    <t>Od</t>
  </si>
  <si>
    <t>do</t>
  </si>
  <si>
    <t>Nazwa</t>
  </si>
  <si>
    <t>G</t>
  </si>
  <si>
    <t>P</t>
  </si>
  <si>
    <t>Typ:
G - gminna
P - pozagminna</t>
  </si>
  <si>
    <t>nierozpoczęte</t>
  </si>
  <si>
    <t xml:space="preserve">w trakcie realizacji </t>
  </si>
  <si>
    <t>zrealizowane</t>
  </si>
  <si>
    <t>wstrzymane</t>
  </si>
  <si>
    <t>anulowane</t>
  </si>
  <si>
    <t>Status</t>
  </si>
  <si>
    <t>połączone z innym zadaniem</t>
  </si>
  <si>
    <t>Status zadania</t>
  </si>
  <si>
    <t>Stan zaawansowania</t>
  </si>
  <si>
    <t>[%]</t>
  </si>
  <si>
    <t>Poniesione nakłady na realizację zadania</t>
  </si>
  <si>
    <t>[PLN]</t>
  </si>
  <si>
    <t>budżet miasta</t>
  </si>
  <si>
    <t>środki UE</t>
  </si>
  <si>
    <t>środki krajowe</t>
  </si>
  <si>
    <t>Źródło finansowania [%]</t>
  </si>
  <si>
    <t>Wartość osiągnięta</t>
  </si>
  <si>
    <t>Zadanie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</si>
  <si>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</si>
  <si>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</si>
  <si>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</si>
  <si>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</si>
  <si>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</si>
  <si>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</si>
  <si>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</si>
  <si>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</si>
  <si>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</si>
  <si>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</si>
  <si>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</si>
  <si>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</si>
  <si>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</si>
  <si>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</si>
  <si>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</si>
  <si>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</si>
  <si>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</si>
  <si>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</si>
  <si>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</si>
  <si>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</si>
  <si>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</si>
  <si>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</si>
  <si>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</si>
  <si>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</si>
  <si>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</si>
  <si>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</si>
  <si>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</si>
  <si>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</si>
  <si>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</si>
  <si>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</si>
  <si>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</si>
  <si>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</si>
  <si>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</si>
  <si>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</si>
  <si>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</si>
  <si>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</si>
  <si>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[Mg]</t>
  </si>
  <si>
    <t>[kg]</t>
  </si>
  <si>
    <t>PM10</t>
  </si>
  <si>
    <t>PM2,5</t>
  </si>
  <si>
    <t>NOx</t>
  </si>
  <si>
    <t>B(a)P</t>
  </si>
  <si>
    <t>CO2</t>
  </si>
  <si>
    <t>OZE</t>
  </si>
  <si>
    <t>Energia</t>
  </si>
  <si>
    <t>[MWh]</t>
  </si>
  <si>
    <t>Nazwa wskaźnika (WM)</t>
  </si>
  <si>
    <t>Wartość jednostkowa efektu (WMee)</t>
  </si>
  <si>
    <t>nazwa</t>
  </si>
  <si>
    <t>En</t>
  </si>
  <si>
    <t>BaP</t>
  </si>
  <si>
    <t>SO2</t>
  </si>
  <si>
    <t>CO</t>
  </si>
  <si>
    <t>---</t>
  </si>
  <si>
    <t>N/D</t>
  </si>
  <si>
    <t>WSKAŹNIK SPECYFICZNY</t>
  </si>
  <si>
    <t>38</t>
  </si>
  <si>
    <t>39</t>
  </si>
  <si>
    <t>Redukcja emisji Nox [Mg]</t>
  </si>
  <si>
    <t>Redukcja emisji SO2 [Mg]</t>
  </si>
  <si>
    <t>Redukcja emisji CO [Mg]</t>
  </si>
  <si>
    <t>Redukcja emisji B(a)P [kg]</t>
  </si>
  <si>
    <t>40</t>
  </si>
  <si>
    <t>41</t>
  </si>
  <si>
    <t>42</t>
  </si>
  <si>
    <t>43</t>
  </si>
  <si>
    <t>44</t>
  </si>
  <si>
    <t>45</t>
  </si>
  <si>
    <t>Nazwa (WM)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</si>
  <si>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</si>
  <si>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</si>
  <si>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</si>
  <si>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</si>
  <si>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</si>
  <si>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</si>
  <si>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</si>
  <si>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</si>
  <si>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</si>
  <si>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</si>
  <si>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</si>
  <si>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</si>
  <si>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</si>
  <si>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</si>
  <si>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</si>
  <si>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</si>
  <si>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</si>
  <si>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</si>
  <si>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</si>
  <si>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</si>
  <si>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</si>
  <si>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</si>
  <si>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</si>
  <si>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</si>
  <si>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</si>
  <si>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</si>
  <si>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</si>
  <si>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SEKTORY</t>
  </si>
  <si>
    <t>Liczba zlikwidowanych palenisk węglowych (podłączenie gaz/msc) [szt.]</t>
  </si>
  <si>
    <t>Moc zainstalowanych paneli fotowoltaicznych (kW)</t>
  </si>
  <si>
    <t>Powierzchnia użytkowa budynków mieszkalnych poddanych termomodernizacji (m2)</t>
  </si>
  <si>
    <t>Skrócenie trasy przejazdu samochodów [km]</t>
  </si>
  <si>
    <t>Liczba wybudowanych parkingów B&amp;R [szt.]</t>
  </si>
  <si>
    <t>Liczba wybudowanych parkingów P&amp;R [szt.]</t>
  </si>
  <si>
    <t>Uzyskane oszczędności energii - ogrzewanie m.s.c. [GJ]</t>
  </si>
  <si>
    <t>Osiągnięta redukcja zużycia energii – energia elektryczna [MWh]</t>
  </si>
  <si>
    <t>Uzyskane oszczędności energii - ogrzewanie gazowe [GJ]</t>
  </si>
  <si>
    <t>Redukcja mocy zainstalowanej oświetlenia [kW]</t>
  </si>
  <si>
    <t>Wyeliminowanie jednego pojazdu z ruchu [szt.]</t>
  </si>
  <si>
    <t>Stan aktualności stopnia realizacji zadań</t>
  </si>
  <si>
    <t>Powierzchnia nowych zadrzewień [ha]</t>
  </si>
  <si>
    <t>Długość wybudowanych dróg rowerowych [km]</t>
  </si>
  <si>
    <t>Finansowanie</t>
  </si>
  <si>
    <t>G_nierozp</t>
  </si>
  <si>
    <t>G_wrealizacji</t>
  </si>
  <si>
    <t>G_zrealizowane</t>
  </si>
  <si>
    <t>G_wstrzymane</t>
  </si>
  <si>
    <t>G_anulowane</t>
  </si>
  <si>
    <t>P_nierozp</t>
  </si>
  <si>
    <t>P_wrealizacji</t>
  </si>
  <si>
    <t>P_zrealizowane</t>
  </si>
  <si>
    <t>P_wstrzymane</t>
  </si>
  <si>
    <t>P_anulowane</t>
  </si>
  <si>
    <t>1.3</t>
  </si>
  <si>
    <t>Status gminne</t>
  </si>
  <si>
    <t>Status pozostałe</t>
  </si>
  <si>
    <t>Dane pomocnicze do raportowania</t>
  </si>
  <si>
    <t>Tabela D2-1.</t>
  </si>
  <si>
    <t>Obszar</t>
  </si>
  <si>
    <t>1.1</t>
  </si>
  <si>
    <t>4.4</t>
  </si>
  <si>
    <t>1.2</t>
  </si>
  <si>
    <t>8.1</t>
  </si>
  <si>
    <t>8.2</t>
  </si>
  <si>
    <t>7.1</t>
  </si>
  <si>
    <t>6.1</t>
  </si>
  <si>
    <t>5.1</t>
  </si>
  <si>
    <t>4.3</t>
  </si>
  <si>
    <t>4.2</t>
  </si>
  <si>
    <t>4.1</t>
  </si>
  <si>
    <t>3.1</t>
  </si>
  <si>
    <t>2.1</t>
  </si>
  <si>
    <t>2.2</t>
  </si>
  <si>
    <t>pośrednie</t>
  </si>
  <si>
    <t>środki własne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</si>
  <si>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</si>
  <si>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</si>
  <si>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</si>
  <si>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</si>
  <si>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</si>
  <si>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</si>
  <si>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</si>
  <si>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</si>
  <si>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</si>
  <si>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wszystkie zadania</t>
  </si>
  <si>
    <t>Energetyka</t>
  </si>
  <si>
    <t>Budownictwo i gospodarastwa domowe</t>
  </si>
  <si>
    <t>Handel i usługi</t>
  </si>
  <si>
    <t>Lasy i tereny zielone</t>
  </si>
  <si>
    <t>Rolnictwo i rybactwo</t>
  </si>
  <si>
    <t>Edukacja i dialog społeczny</t>
  </si>
  <si>
    <t>Administracja publiczna</t>
  </si>
  <si>
    <t>ZOO Wrocław sp. z o.o.</t>
  </si>
  <si>
    <t>Zagospodarowanie biomasy i odpadów ZOO Wrocław Sp. z o.o. na potrzeby wytworzenia i wykorzystania energii ze źródeł odnawialnych</t>
  </si>
  <si>
    <t>środki własne
środki zewnętrzne</t>
  </si>
  <si>
    <t>Modernizacja oświetlenia</t>
  </si>
  <si>
    <t xml:space="preserve">TAURON Dystrybucja S.A. Oddział we Wrocławiu </t>
  </si>
  <si>
    <t>Zarząd Zielenie Miejskiej</t>
  </si>
  <si>
    <t>Budowa wysokosprawnego źródła gazowo-parowego (CCGT CHP) w obiekcie przy ul. Obornickiej we Wrocławiu</t>
  </si>
  <si>
    <t>Fortum Power &amp; Heat Polska Sp. z o.o.</t>
  </si>
  <si>
    <t>Przyłączenie zakładu HACO FAT S.A. do Elektrociepłowni (CHP) BD Sp. z o.o</t>
  </si>
  <si>
    <t>BD Sp. z o.o.</t>
  </si>
  <si>
    <t>Budowa sieci ciepłowniczych ul. Bierutowskiej w kierunku osiedla Zakrzów we Wrocławiu</t>
  </si>
  <si>
    <t>ZEW Kogeneracja S.A.</t>
  </si>
  <si>
    <t>Sieć ciepłownicza magistralna 2xDn350 od komory K-II/39/22 przy ul. Hermanowskiej do ul. Białogardzkiej dla projektowanego osiedla „Nowe Żerniki” we Wrocławiu</t>
  </si>
  <si>
    <t>Budowa sieci ciepłowniczej do osiedla Jagodno etap 1A, 1B</t>
  </si>
  <si>
    <t>Budowa sieci ciepłowniczej do nowopowstających osiedli w rejonie Jagodno etap II i etap III</t>
  </si>
  <si>
    <t>Budowa sieci ciepłowniczej 2xDn200/150/125/100/80w rejonie ulic. Jaracza, Damrota, Młodnickiego i Bacha</t>
  </si>
  <si>
    <t>Wykonanie sieci ciepłowniczej magistralnej 2xDn200/150 mm o długości ok. 950 m w rejonie ul. Kamieńskiego we Wrocławiu</t>
  </si>
  <si>
    <t>Przebudowa sieci ciepłowniczej kanałowej 2xDn200-2xDn65 mm o długości ok. 2100 m w rejonie ulic Kiełczowska, Litewska i Żmudzka we Wrocławiu</t>
  </si>
  <si>
    <t>Budowa sieci ciepłowniczej 2xDn250 od ul. Żmigrodzkiej w kierunku ul. Kminkowej (obr. Lipa Piotrowska)”</t>
  </si>
  <si>
    <t>Przebudowa sieci ciepłowniczej wzdłuż ulicy Parnickiego o średnicy 2xDn 500 i 2xDn 50 od komory K-IV/13 do komory KIV/15 we Wrocławiu</t>
  </si>
  <si>
    <t>Przebudowa sieci - sieć magistralna wzdłuż ul. Traugutta od budynku przy ul. Krawieckiej 1 do komory K-Ia/11/7</t>
  </si>
  <si>
    <t>Przebudowa wraz z przełożeniem istniejącej sieci ciepłowniczej zlokalizowanej na zabytkowych Moście Pomorskim Południowym pod dnem rzeki Odry we Wrocławiu</t>
  </si>
  <si>
    <t>Przebudowa sieci ciepłowniczej kanałowej 2xDn500-2xDn40 mm o długości ok.1000 m wzdłuż ulicy Kamieńskiego</t>
  </si>
  <si>
    <t>Przebudowa i budowa sieci ciepłowniczej o średnicy 2xDn600/800 od komory K-IV/13/19 przy ul. Paprotnej, do komory K-IV/13 przy ul. Parnickiego tj. do punktu włączenia w IV magistralę Karłowicką</t>
  </si>
  <si>
    <t>Budowa przyłączy istniejących oraz nowopowstałych obiektów mieszkaniowych i użyteczności publicznej do sieci ciepłowniczej</t>
  </si>
  <si>
    <t>Zasilanie z sieci ciepłowniczej obiektów Volvo, Olimpia Port w rejonie ul. Mydlanej</t>
  </si>
  <si>
    <t>Opracowanie map potencjału płytkiej geotermii dla audytu energetycznego, planowania lokalizacji i optymalizacji gruntowych pomp ciepła</t>
  </si>
  <si>
    <t>Państwowy Instytut Geologiczny – Państwowy Instytut Badawczy</t>
  </si>
  <si>
    <t>Instalacja fotowoltaiki 180kW dla Pogotowia Ratunkowego we Wrocławiu</t>
  </si>
  <si>
    <t>Pogotowie Ratukowe we Wrocławiu</t>
  </si>
  <si>
    <t>Wykonanie instalacji odnawialnych źródeł energii dla obiektu krytej pływalni ul. Chełmońskiego 43a</t>
  </si>
  <si>
    <t>Uniwersytet Przyropdniczy we Wrocławiu</t>
  </si>
  <si>
    <t>Produkcja energii elektrycznej i cieplnej ze źródeł odnawialnych w budynku jednorodzinnym</t>
  </si>
  <si>
    <t>Seneca Sp. Z o. o.</t>
  </si>
  <si>
    <t>środki zewnętrzne</t>
  </si>
  <si>
    <t>Budowa źródła trigeneracyjnego wraz z niezbędną infrastrukturą we Wrocławiu przy ul. Awicenny</t>
  </si>
  <si>
    <t>Trans.eu Group S.A.</t>
  </si>
  <si>
    <t>Program likwidacji niskiej emisji na terenie Wrocławia – program pilotażowy KAWKA 1</t>
  </si>
  <si>
    <t>Program likwidacji niskiej emisji na terenie Wrocławia – KAWKA 2</t>
  </si>
  <si>
    <t>Wrocławski program wymiany pieców węglowych – KAWKA +</t>
  </si>
  <si>
    <t>Modernizacja budynków Aresztu Śledczego we Wrocławiu </t>
  </si>
  <si>
    <t>Modernizacja budynków Zakładu Karnego we Wrocławiu </t>
  </si>
  <si>
    <t>Modernizacja obiektów KM PSP Wrocław strażnica JRG-3 i JRG-4</t>
  </si>
  <si>
    <t>Przebudowa i termomodernizacja zabytkowego Pawilonu Słoniarni na terenie ZOO Wrocław Sp. z o.o.  wraz z działaniami edukacyjnymi</t>
  </si>
  <si>
    <t>Efektywność energetyczna w sektorze mieszkaniowym</t>
  </si>
  <si>
    <t>Termomodernizacja budynków mieszkalnych w zasobach SMLW ENERGETYK Wrocław ul Powstańców Śląskich 159</t>
  </si>
  <si>
    <t>Remont dźwigów osobowych</t>
  </si>
  <si>
    <t>Docieplenie ścian oraz innych elementów budynku</t>
  </si>
  <si>
    <t>Centrum Kompetencji Materiałów Strategicznych i Funkcjonalnych</t>
  </si>
  <si>
    <t>Termomodernizacja budynku wielorodzinnego przy ul. Sienkiewicza 37/39 Sępa-Szarzyńskiego 49 i Bolesławiecka 2-8</t>
  </si>
  <si>
    <t>Ocieplenie budynków spółdzielni mieszkaniowej "Energoprem"</t>
  </si>
  <si>
    <t>Termomodernizacja budynku przy ul. Kuźniczej 25 we Wrocławiu</t>
  </si>
  <si>
    <t>Termomodernizacja budynków spółdzielni „Księże Małe”</t>
  </si>
  <si>
    <t>Termomodernizacja budynków spółdzielni „Budowlani”</t>
  </si>
  <si>
    <t>Poprawa  efektywności  energetycznej  w  budynkach  będących  w  zasobach  SM  im. Prusa</t>
  </si>
  <si>
    <t>Kompleksowa termomodernizacja wielorodzinnych budynków mieszkalnych -ul. Kard Stefana Wyszyńskiego 60</t>
  </si>
  <si>
    <t>Kompleksowa termomodernizacja wielorodzinnych budynków mieszkalnych -ul. Kard Stefana Wyszyńskiego 62</t>
  </si>
  <si>
    <t>Kompleksowa termomodernizacja wielorodzinnych budynków mieszkalnych -ul. Kard Stefana Wyszyńskiego 64</t>
  </si>
  <si>
    <t>Kompleksowa termomodernizacja wielorodzinnych budynków mieszkalnych -ul. Kard Stefana Wyszyńskiego 66</t>
  </si>
  <si>
    <t>Kompleksowa termomodernizacja wielorodzinnych budynków mieszkalnych -ul. Kard Stefana Wyszyńskiego 68</t>
  </si>
  <si>
    <t>Kompleksowa termomodernizacja wielorodzinnych budynków mieszkalnych -ul. Kard Stefana Wyszyńskiego 70</t>
  </si>
  <si>
    <t>Kompleksowa termomodernizacja wielorodzinnych budynków mieszkalnych -ul. Kurkowa 40-42</t>
  </si>
  <si>
    <t>Kompleksowa termomodernizacja wielorodzinnych budynków mieszkalnych -ul. Bp Tomasza Pierwszego 16</t>
  </si>
  <si>
    <t>Kompleksowa termomodernizacja wielorodzinnych budynków mieszkalnych -ul. Bp Tomasza Pierwszego 18</t>
  </si>
  <si>
    <t>Kompleksowa termomodernizacja wielorodzinnych budynków mieszkalnych -ul. Mielecka 31</t>
  </si>
  <si>
    <t>termomodernizacja budynku mieszkalnego UL. Długa 66, 66a,68, 68a, ul.Poznańska 31,33,35,37</t>
  </si>
  <si>
    <t>Kompleksowa termomodernizacja wybranych kamienic przy ul. Brzeskiej, Chudowy i Prądzyńskiego we Wrocławiu kamienicy - ul. Brzeska 27</t>
  </si>
  <si>
    <t>Kompleksowa termomodernizacja wybranych kamienic przy ul. Brzeskiej, Chudowy i Prądzyńskiego we Wrocławiu kamienicy - ul. Brzeska 29</t>
  </si>
  <si>
    <t>Kompleksowa termomodernizacja wybranych kamienic przy ul. Brzeskiej, Chudowy i Prądzyńskiego we Wrocławiu kamienicy - ul. Chudoby 6</t>
  </si>
  <si>
    <t>Kompleksowa termomodernizacja wybranych kamienic przy ul. Brzeskiej, Chudowy i Prądzyńskiego we Wrocławiu kamienicy - ul. Chudoby 8</t>
  </si>
  <si>
    <t>Kompleksowa termomodernizacja wybranych kamienic przy ul. Brzeskiej, Chudowy i Prądzyńskiego we Wrocławiu kamienicy - ul. Chudoby 13</t>
  </si>
  <si>
    <t>Kompleksowa termomodernizacja wybranych kamienic przy ul. Brzeskiej, Chudowy i Prądzyńskiego we Wrocławiu kamienicy - ul. Chudoby 14</t>
  </si>
  <si>
    <t>Kompleksowa termomodernizacja wybranych kamienic przy ul. Brzeskiej, Chudowy i Prądzyńskiego we Wrocławiu kamienicy - ul. Prądzyńskiego 35</t>
  </si>
  <si>
    <t>Kompleksowa termomodernizacja wybranych kamienic przy ul. Brzeskiej, Chudowy i Prądzyńskiego we Wrocławiu kamienicy - ul. Chudoby 15</t>
  </si>
  <si>
    <t>Poprawa efektywności energetycznej budynku A szpitala ul. Poświęcka 8 we Wrocławiu</t>
  </si>
  <si>
    <t>Poprawa efektywnoscie energetycznej budynku mieszkalnego przy ul Jutrosińskiej 17-19-21</t>
  </si>
  <si>
    <t>Poprawa efektywnoscie energetycznej budynku mieszkalnego przy ul Jutrosińskiej 18-20-22</t>
  </si>
  <si>
    <t>Poprawa efektywnoscie energetycznej budynku mieszkalnego przy ul Jutrosińskiej 23-25-27</t>
  </si>
  <si>
    <t>Poprawa efektywnoscie energetycznej budynku mieszkalnego przy ul Jutrosińskiej 32-34-36</t>
  </si>
  <si>
    <t>Budowa modelowego niskoemisyjnego obiektu pływającego dla rozwoju edukacji, turystyki i przedsiębiorczości</t>
  </si>
  <si>
    <t>Termomodernizacja budynku administracyjno-biurowego przy ul. Dawida 1a</t>
  </si>
  <si>
    <t>Termomodernizacja budynku przy ul. Jantarowej 20 we Wrocławiu</t>
  </si>
  <si>
    <t>Termomodernizacja budynku bloku sportowego Zespołu Szkolno-Przedszkolnego przy ul. Zemskiej 16c we Wrocławiu</t>
  </si>
  <si>
    <t>Termomodernizacja Gimnazjum nr 3 przy ul. Świstackiego 12A we Wrocławiu</t>
  </si>
  <si>
    <t>Termomodernizacja Zespołu Szkolno-Przeszkolnego nr 14 przy ul. Częstochowskiej 42 we Wrocławiu</t>
  </si>
  <si>
    <t>Termomodernizacja budynku Szkoły Podstawowej przy ul. Blacharskiej 13 we Wrocławiu</t>
  </si>
  <si>
    <t>Termomodernizacja budynku bloku sportowego Zespołu Szkół nr 23 przy ul. Dawida 9-11 we Wrocławiu</t>
  </si>
  <si>
    <t>Termomodernizacja budynku Gimnazjum nr 14 przy ul. Kołłątaja 1-6 w Wrocławiu</t>
  </si>
  <si>
    <t>Termomodernizacja budynku Gimnazjium nr 7 przy ul. Kolistej 17 we Wrocławiu</t>
  </si>
  <si>
    <t>Kompleksowa modernizacja budynku użyteczności publicznej przy ul. Hubskiej 8-16 we Wrocławiu</t>
  </si>
  <si>
    <t>Termomodernizacja budynku przy ul. Bujwida 34 we Wrocławiu</t>
  </si>
  <si>
    <t>Termomodernizacja budynków lecznictwa Kolejowego we Wrocławiu - budynek głowny ul. Joannitów10-12 we Wrocławiu</t>
  </si>
  <si>
    <t>Termomodernizacja budynków lecznictwa Kolejowego we Wrocławiu - budynek oficyna ul. Joannitów10-13 we Wrocławiu</t>
  </si>
  <si>
    <t>Termomodernizaja budynku przy ul. Dobrzyńskiej 21/23 we Wrocławiu</t>
  </si>
  <si>
    <t>Twermomodernizacja budynku "Villa przy Iglicy" obiekt konferencyjno wypoczynkowy</t>
  </si>
  <si>
    <t>Kompleksowe ocieplenie budynków - Śliczna 23-43</t>
  </si>
  <si>
    <t>Kompleksowe ocieplenie budynków - Łódzka 31a</t>
  </si>
  <si>
    <t>Kompleksowe ocieplenie budynków - Sernicka 13-21</t>
  </si>
  <si>
    <t>Kompleksowe ocieplenie budynków - Łódzka 28, Przestrzenna 22</t>
  </si>
  <si>
    <t>Termomodernizacja budynku Szkoły Policealnej Medycznej we Wrocławiu</t>
  </si>
  <si>
    <t>Modernizacja energetyczna budynku Klasztoru Franciszkanów we Wrocławiu</t>
  </si>
  <si>
    <t>Modernizacja energetyczna budynku Kościoła Rzymsko – Katolickiej Parafii P.W. Św. Karola Boromeusza we Wrocławiu</t>
  </si>
  <si>
    <t>Modernizacja obiektów dydaktyczno-naukowych Uniwersytetu Przyrodniczego we Wrocławiu ul. Chełmońskiego 43a</t>
  </si>
  <si>
    <t>Modernizacja obiektów dydaktyczno-naukowych Uniwersytetu Przyrodniczego we Wrocławiu pl. Grunwaldzki 24a</t>
  </si>
  <si>
    <t>„Kompleksowa modernizacja energetyczna centrum szkoleniowo 
– medycznego w ramach zadania Przebudowa i rozbudowa budynku C”</t>
  </si>
  <si>
    <t>Poprawa efejtywności energetycznej budynku biurowego ul. Walońska 3-5 we Wrocławiu</t>
  </si>
  <si>
    <t>Przebudowa i remont budynku Wrocławskiego Teatru Współczesnego 
im. Edmunda Wiercińskiego wraz z termomodernizacją i podniesieniem efektywności energetycznej budynku</t>
  </si>
  <si>
    <t>Budowa kampusu edukacyjnego we Wrocławiu w ramach projektu "Budowa Modelowych Centrów Pobytowych Aglomeracji Wrocławskiej" Etap II</t>
  </si>
  <si>
    <t>Budowa kampusu edukacyjnego we Wrocławiu w ramach projektu "Budowa Modelowych Centrów Pobytowych Aglomeracji Wrocławskiej" Etap I</t>
  </si>
  <si>
    <t>Rewitalizacja we Wrocławiu</t>
  </si>
  <si>
    <t>Poprawa efektywności energetycznej budynku Grafit we Wrocławiu przy ul. Namysłowskiej 8</t>
  </si>
  <si>
    <t>Termomodernizacja i przebudowa budynku Ptaszarni z zastosowaniem nowoczesnych technologii OZE i zachowaniem zabytkowego charakteru budynku przy ul. Wróblewskiego 1-5</t>
  </si>
  <si>
    <t>Modernizacja taboru autobusowego transportu publicznego we Wrocławiu pod względem redukcji emisji spalin</t>
  </si>
  <si>
    <t>Kompleksowa termomodernizacja budynku A przy ul. Traugutta 57/59</t>
  </si>
  <si>
    <t>Kompleksowa modernizacja energetyczna Budynku A "Dolnośląskiego Centrum Zdrowia Psychicznego" sp. Z o.o. we Wrocławiu</t>
  </si>
  <si>
    <t>Termomodernizacja budynku przy ul. Świętokrzyskiej 45-55, 50-327 Wrocław</t>
  </si>
  <si>
    <t>Kompleksowa modernizacja energetyczna budynku należącego do Zgromadzenia Najświętszych Serc Jezusa i Maryi przy ul. Snopkowej 5 we Wrocławiu</t>
  </si>
  <si>
    <t xml:space="preserve">Wydział Środowiska i Rolnictwa </t>
  </si>
  <si>
    <t>Areszt Śledczy we Wrocławiu</t>
  </si>
  <si>
    <t>Zakład Karny we Wrocławiu</t>
  </si>
  <si>
    <t>Komenda Miejska Państwowej Straży Pożarnej Wrocław</t>
  </si>
  <si>
    <t>ZOO Wrocław Sp. z o.o.</t>
  </si>
  <si>
    <t>Spółdzielnia Mieszkaniowa "Kuźniki" we Wrocławiu</t>
  </si>
  <si>
    <t>SMLW ENERGETYK</t>
  </si>
  <si>
    <t xml:space="preserve">Spółdzielnia Mieszkaniowa Polanka </t>
  </si>
  <si>
    <t>Wrocławskie Centrum Badań EIT+ Sp. z o.o. – organizacja badawcza</t>
  </si>
  <si>
    <t>Spółdzielnia Mieszkaniowa "Śródmieście-Prasa" we Wrocławiu</t>
  </si>
  <si>
    <t>Spółdzielnia Mieszkaniowa „ENERGOPREM”</t>
  </si>
  <si>
    <t>Wspólnota Mieszkaniowa przy ul. Kuźniczej 25</t>
  </si>
  <si>
    <t>Spółdzielnia Mieszkaniowa „Księże Małe”</t>
  </si>
  <si>
    <t>Spółdzielnia Mieszkaniowa „Budowlani”</t>
  </si>
  <si>
    <t>Spółdzielnia Mieszkaniowa im. B.Prusa</t>
  </si>
  <si>
    <t>Zarząd Zasobu Komunalnego</t>
  </si>
  <si>
    <t>Spółdzielnia Mieszkaniowa "STOCZNIOWIEC"</t>
  </si>
  <si>
    <t>Wrocławskie Mieszkania</t>
  </si>
  <si>
    <t xml:space="preserve">Wojewódzki Szpital Specjalistyczny we Wrocławiu </t>
  </si>
  <si>
    <t>Fundacja OnWater.pl</t>
  </si>
  <si>
    <t>Instytut Rozwoju Terytorialnego</t>
  </si>
  <si>
    <t xml:space="preserve">Dział Projektów i  Infrastruktury Oświatowej </t>
  </si>
  <si>
    <t>Dolnośląski Oddział Okręgowy PCK</t>
  </si>
  <si>
    <t>Obwód Lecznictwa Kolejowego - Samodzielny Samodzielny Publiczny ZOZ we Wrocławiu</t>
  </si>
  <si>
    <t>Wojewódzki Zespół Specjalistycznej Opieki Zdrowotnej</t>
  </si>
  <si>
    <t xml:space="preserve">Parafia Ewangelicko-Augsburgska we Wrocławiu </t>
  </si>
  <si>
    <t>Szkoła Policealna Medyczna im. Marii Skłodowskiej - Curie</t>
  </si>
  <si>
    <t>Klasztor Franciszkanów (OFM Conv.) Św. Karola Boromeusza</t>
  </si>
  <si>
    <t>Rzymsko – Katolicka Parafia P.W. Św. Karola Boromeusza</t>
  </si>
  <si>
    <t xml:space="preserve">Dom Zakonny we Wrocławiu Kongregacji Sióstr Miłosierdzia św. Karola Boromeusza </t>
  </si>
  <si>
    <t>Urząd Marszałkowski Województwa Dolnośląskiego</t>
  </si>
  <si>
    <t>Wrocławski Teatr Współczesny im. Edmunda Wiercińskiego</t>
  </si>
  <si>
    <t>Stowarzyszenie Gmin i Powiatów Aglomeracji Wrocławskiej</t>
  </si>
  <si>
    <t>Wrocławska Rewitalizacja Sp. z o.o</t>
  </si>
  <si>
    <t>Spółdzielnia Mieszkaniowa Polanka</t>
  </si>
  <si>
    <t>Konwent Ojców Bonifratów pw. Trójcy Przenajświetszej we Wrocławiu</t>
  </si>
  <si>
    <t>Dolnośląskie Centrum Zdrowia Psychicznego 
Sp. z o.o.</t>
  </si>
  <si>
    <t>Inspektoria Towarzystwa Salezjańskiego Św. Jana Bosko</t>
  </si>
  <si>
    <t>Zgromadzenie Najświętszych Serc Jezusa i Maryi oraz Wieczystej Adoracji Najświętszego Sakramentu Ołtarza- Prowincja Polska</t>
  </si>
  <si>
    <t>b.d.</t>
  </si>
  <si>
    <t xml:space="preserve">środki własne
</t>
  </si>
  <si>
    <t>środki własne/środki zewnętrzne</t>
  </si>
  <si>
    <t>Kompleksowa termomodernizacja wielorodzinnych budynków mieszkalnych -ul. Bp Tomasza Pierwszego 13</t>
  </si>
  <si>
    <t>Kompleksowa termomodernizacja wielorodzinnych budynków mieszkalnych -ul. Henryka Pobożnego 3</t>
  </si>
  <si>
    <t>Kompleksowa termomodernizacja wielorodzinnych budynków mieszkalnych -ul. Henryka Pobożnego 5</t>
  </si>
  <si>
    <t>Kompleksowa termomodernizacja wielorodzinnych budynków mieszkalnych -ul. Henryka Pobożnego 20</t>
  </si>
  <si>
    <t>Kompleksowa termomodernizacja wielorodzinnych budynków mieszkalnych -ul. Henryka Pobożnego 24</t>
  </si>
  <si>
    <t>Wroclawskie Inwestycje</t>
  </si>
  <si>
    <t xml:space="preserve"> Ograniczenie emisji
[Mg CO2]</t>
  </si>
  <si>
    <t>Ograniczenie emisji
Emzad[Mg CO2]</t>
  </si>
  <si>
    <t>Produkcja energii z OZE
Eozad[MWh]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</si>
  <si>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</si>
  <si>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</si>
  <si>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</si>
  <si>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</si>
  <si>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</si>
  <si>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</si>
  <si>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</si>
  <si>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</si>
  <si>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</si>
  <si>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</si>
  <si>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</si>
  <si>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</si>
  <si>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</si>
  <si>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</si>
  <si>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Dolnośląska Izba Rzemieślnicza we Wrocławiu</t>
  </si>
  <si>
    <t>Kompleksowa termomodernizacja kamienic we Wrocławiu w ramach
partnerstwa wspólnot mieszkaniowych</t>
  </si>
  <si>
    <t>Wspólnota Mieszkaniowa ,,Hallera 40 - 48"</t>
  </si>
  <si>
    <t>Termomodernizacja budynku Dolnośląskiego Oddziału Okręgowego Polskiego Czerwonego Krzyża</t>
  </si>
  <si>
    <t xml:space="preserve">Dolnośląski Oddział Okręgowy Polskiego Czerwonego Krzyża </t>
  </si>
  <si>
    <t>Modernizacja obiektów dydaktyczno-naukowych Uniwersytetu Przyrodniczego we Wrocławiu ul. Kożuchowska 1</t>
  </si>
  <si>
    <t>Termomodernizacja budynku przy ulicy Kościuszki 133</t>
  </si>
  <si>
    <t>Wspólnota Mieszkaniowa "Kościuszki 133 we Wrocławiu"</t>
  </si>
  <si>
    <t>Przebudowa wraz ze zmianą sposobu użytkowania budynku przy ul. Podwale 27 we Wrocławiu</t>
  </si>
  <si>
    <t>Prokuratura Okręgowa we Wrocławiu</t>
  </si>
  <si>
    <t>Kompleksowa modernizacja energetyczna budynku użyteczności publicznej będącego w zasobach SM Polanka przy ul. Żmigrodzkiej 56-58</t>
  </si>
  <si>
    <t>Miejskie Przedsiębiorstwo Komunikacyjne Sp. z o.o.</t>
  </si>
  <si>
    <t>Wydział Inżynierii Miejskiej</t>
  </si>
  <si>
    <t>Uruchomienie i zarządzanie miejską wypożyczalnią pojazdów ekologicznych we Wrocławiu </t>
  </si>
  <si>
    <t>Program poprawy stanu technicznego infrastruktury drogowej; obiekty inżynierskie, torowiska – Pułaskiego </t>
  </si>
  <si>
    <t>Modernizacja infrastruktury kolejowej na terenie Gminy Wrocław</t>
  </si>
  <si>
    <t>PKP PLK SA</t>
  </si>
  <si>
    <t>Budowa systemu "Parkuj i jedź" we Wrocławiu - etap I</t>
  </si>
  <si>
    <t>Porozumienie w sprawie wspólnej realizacji programu w obszarze bezemisyjnego autobusowego transportu publicznego</t>
  </si>
  <si>
    <t>MPK / NCBR / Gmina Wrocław</t>
  </si>
  <si>
    <t>Dostawa autobusów elektrycznych wraz z wykonaniem niezbędnej infrastruktury technicznej dla MPK Sp. z o. o. we Wrocławiu</t>
  </si>
  <si>
    <t>Modernizacja floty taboru tramwajowego we Wrocławiu pod względem polepszenia efektywności energetycznej oraz zapewnienia dostępnosci dla osób o ograniczonej sprawności poruszania się wraz z modernizacją stacji prostownikowych - etap IB</t>
  </si>
  <si>
    <t>Modernizacja floty taboru tramwajowego we Wrocławiu pod względem polepszenia efektywności energetycznej oraz zapewnienia dostępnosci dla osób o ograniczonej sprawności poruszania się wraz z modernizacją stacji prostownikowych - etap II</t>
  </si>
  <si>
    <t>Budowa systemu "P&amp;R" we Wrocławiu - etap II</t>
  </si>
  <si>
    <t>Gmina Wrocław</t>
  </si>
  <si>
    <t>Rozbudowa Alei Wielkiej Wyspy we Wrocławiu</t>
  </si>
  <si>
    <t>Budowa Osi Zachodniej we Wrocławiu w ciągu drogi krajowej nr 94</t>
  </si>
  <si>
    <t>Przebudowa ulicy Buforowej w ciągu drogi wojewódzkiej nr 395</t>
  </si>
  <si>
    <t>Przebudowa ulicy Wilkszyńskiej</t>
  </si>
  <si>
    <t>Przebudowa ulic w ciągu drogi wojewódzkiej nr 342 (Obornicka, Pęgowska, Zajączkowska, Pełczyńska)</t>
  </si>
  <si>
    <t>Budowa linii tramwajowej o długości ca. 1850 m od pętli Sępolno do nowoprojektowanej pętli Swojczyce, wraz z budową peronów, przystanków, trakcją zasilającą.</t>
  </si>
  <si>
    <t>Zielone ulice</t>
  </si>
  <si>
    <t xml:space="preserve">środki własne  </t>
  </si>
  <si>
    <t>Rozbudowa systemu zarządzania ruchem we Wrocławiu, w tym o nowe
sygnalizacje świetlne, wyświetlacze pomocnicze ITS oraz aplikację mobilną</t>
  </si>
  <si>
    <t>Zarząd Dróg i Utrzymania Miasta</t>
  </si>
  <si>
    <t>Modernizacja taboru tramwajowego we Wrocławiu pod względem polepszenia efektywności energetycznej oraz zapewnienia dostępności dla osób o ograniczonej sprawności poruszania - Etap IA</t>
  </si>
  <si>
    <t xml:space="preserve">Budowia trasy tramwajowej wzdłuż ulic Popowickiej – Starogroblowej – Długiej (na odcinku od ul. Milenijnej do ul. Jagiełły). </t>
  </si>
  <si>
    <t>Budowa trasy tramwajowej na Nowy Dwór</t>
  </si>
  <si>
    <t>Budowa trasy tramwajowej - ul. Hubska</t>
  </si>
  <si>
    <t>Realizacja Wrocławskiego Programu Rowerowego</t>
  </si>
  <si>
    <t>Zagospodarowanie Parku Tysiąclecia we  Wrocławiu</t>
  </si>
  <si>
    <t>Rewitalizacja i rozwój wrocławskich terenów zielonych</t>
  </si>
  <si>
    <t>Plan nasadzeń drzew</t>
  </si>
  <si>
    <t>Dzieci dla Klimatu</t>
  </si>
  <si>
    <t>Let'S Move</t>
  </si>
  <si>
    <t>Eko Eksperyment Nowe technologie w nauczaniu przedmiotów matematyczno-przyrodniczych z elementami przedsiębiorczości i ekorozwiązań</t>
  </si>
  <si>
    <t>C-Change kultura i sztuka w walce ze zmianami klimatu</t>
  </si>
  <si>
    <t>Zrównoważony rozwój we Wrocławiu - nasza wspólna sprawa</t>
  </si>
  <si>
    <t>Kampania z zakresu ochrony bioróżnorodności oraz ochrony powietrza</t>
  </si>
  <si>
    <t>Dofinansowanie do programów i wyjazdów edukacyjnych - wyjazdy edukacyjne na zajęcia ekologiczne</t>
  </si>
  <si>
    <t>Gmina Wrocław / Gminne Placówki Oświatowe</t>
  </si>
  <si>
    <t>Dofinansowanie do programów i wyjazdów edukacyjnych - programy edukacji ekologicznej</t>
  </si>
  <si>
    <t>Szare na zielone</t>
  </si>
  <si>
    <t>Klimatycznie Ekologicznie</t>
  </si>
  <si>
    <t>Gmina Wrocław / MDK</t>
  </si>
  <si>
    <t>Program Działań Kulturalnych w ramach projektu Europejska Stolica Kultury 2016</t>
  </si>
  <si>
    <t>Urban Labs-Laboratorium miejskich technologii przyszłości</t>
  </si>
  <si>
    <t>Kompleks GEO-3EM to inwestycje połączone wspólną ideą ENERGIA EKOLOGIA EDUKACJA</t>
  </si>
  <si>
    <t>Politechnika Wrocławska</t>
  </si>
  <si>
    <t>Rozwój carpooling</t>
  </si>
  <si>
    <t>Projekt</t>
  </si>
  <si>
    <t>Kompleksowa termomodernizacja wybranych kamienic we Wrocławiu</t>
  </si>
  <si>
    <t xml:space="preserve">Program likwidacji niskiej emisji na terenie Wrocławia </t>
  </si>
  <si>
    <t>Kompleksowa termomodernizacja wielorodzinnych budynków mieszkalnych we Wrocławiu</t>
  </si>
  <si>
    <t>Termomodernizacja i zarządzanie energią w placówkach oświatowych we Wrocławiu</t>
  </si>
  <si>
    <t>Termomodernizacja i przebudowa gminnych obiektów użyteczności publicznej we Wrocławiu</t>
  </si>
  <si>
    <t>Kompleksowa termomodernizacja budynków użytkowych z obszaru Gminy Wrocław</t>
  </si>
  <si>
    <t>Modernizacja energetyczna budynku Dolnośląskiej Izby Rzemieślniczej przy Placu Solnym 13 we Wrocławiu</t>
  </si>
  <si>
    <t>Termomodernizacja budynków mieszkalnych w zasobach spółdzielni oraz wspólnot mieszkaniowych we Wrocławiu</t>
  </si>
  <si>
    <t>Budowa i przebudowa obiektów z zachowaniem wysokich standardów energetycznych</t>
  </si>
  <si>
    <t>Rozbudowa infrastruktury transportu publicznego we Wrocławiu</t>
  </si>
  <si>
    <t>Budowa i modernizacja infrastruktury drogowej w celu  rozwoju transportu niskoemisyjnego</t>
  </si>
  <si>
    <t>Rozbudowa systemu dróg rowerowych</t>
  </si>
  <si>
    <t>Budowa sieci dróg dla rowerów na terenie gmin Długołęka, Kobierzyce, Wrocław</t>
  </si>
  <si>
    <t>Modernizacja taboru tramwajowego we Wrocławiu pod względem polepszenia efektywności energetycznej oraz zapewnienia dostępności dla osób o ograniczonej sprawności poruszani</t>
  </si>
  <si>
    <t>Modernizacja taboru autobusowego we Wrocławiu</t>
  </si>
  <si>
    <t>Rozbudowa systemu zarządzania ruchem we Wrocławiu</t>
  </si>
  <si>
    <t>Budowa Systemu "Parkuj i Jedź" we Wrocławiu</t>
  </si>
  <si>
    <t>Kompleksowa kampania informacyjno-edukacyjna</t>
  </si>
  <si>
    <t>Stosowanie w ramach procedur zamówień publicznych kryteriów efektywności energetycznej i ograniczania emisji GHG</t>
  </si>
  <si>
    <t xml:space="preserve">Budowa, rozbudowa i modernizacja sieci ciepłowniczej </t>
  </si>
  <si>
    <t>Wykorzystanie OZE na terenie Wrocławia</t>
  </si>
  <si>
    <t>Ograniczenie ruchu zmotoryzowanego zgodnie z założeniami SUiKZP (strefy)</t>
  </si>
  <si>
    <t>Realizacja rządowego programu Czyste Powietrze</t>
  </si>
  <si>
    <t>NFOŚiGW / WFOŚiGW</t>
  </si>
  <si>
    <t>zadania do 2020 roku</t>
  </si>
  <si>
    <t>DANE DOTYCZĄCE STANU REALIZACJI POSZCZEGÓLNYCH ZADAŃ</t>
  </si>
  <si>
    <t>2</t>
  </si>
  <si>
    <t>Zoo Wrocław Sp. zo. O.</t>
  </si>
  <si>
    <t>Wrocławskie Mieszkania Sp. zo. O.</t>
  </si>
  <si>
    <t>Termomodernizacja budynku akwarium w zoo</t>
  </si>
  <si>
    <t>Kompleksowa termomodernizacja budynku wraz z wprowadzeniem wentylacji mechanicznej, wymianą oświetlenia i zastosowaniem instalacji fotovoltaicznej</t>
  </si>
  <si>
    <t>Wrocławski Park Wodny Sp. z o. o.</t>
  </si>
  <si>
    <t>Termomodernizacja budynku sportowo-rekreacyjnego w kompleksie Wrocławskiego Parku Wodnego we Wrocławiu</t>
  </si>
  <si>
    <t>\kompleksowa termomodernizacja obejmująca ocieplenie ścian zewnętrznych budynku wraz z wymianą fasady szklanej i wymianą źródeł światła oraz zastosowanie instalacji fotovoltaicznej i wykonanie "zielonego dachu"</t>
  </si>
  <si>
    <t>Budowa ścieżek rowerowych we Wrocławiu</t>
  </si>
  <si>
    <t xml:space="preserve">Przebudowa 10 km dróg dla rowerów w Gminie Wrocław </t>
  </si>
  <si>
    <t>Termomodernizacja budynków mieszkalnych</t>
  </si>
  <si>
    <t>Termomodernizacja budynku mieszkanego przy ul. Stanisława Chudoby 9 wraz ze zmianą systemu ogrzewania</t>
  </si>
  <si>
    <t>Termomodernizacja budynku mieszkanego przy ul. Romualda Traugutta 81, 81of wraz ze zmianą systemu ogrzewania</t>
  </si>
  <si>
    <t>Termomodernizacja budynku mieszkanego przy ul. Romualda Traugutta 80A wraz ze zmianą systemu ogrzewania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</si>
</sst>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rgb="FF32A2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vertAlign val="subscript"/>
      <sz val="9"/>
      <color rgb="FFC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b/>
      <i/>
      <sz val="16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</font>
    <font>
      <b/>
      <sz val="9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14" fillId="5" borderId="5" xfId="8" applyFont="1" applyFill="1" applyBorder="1" applyAlignment="1">
      <alignment horizontal="center" vertical="center" wrapText="1"/>
    </xf>
    <xf numFmtId="0" fontId="6" fillId="5" borderId="5" xfId="8" applyFont="1" applyFill="1" applyBorder="1" applyAlignment="1">
      <alignment horizontal="center" vertical="center" wrapText="1"/>
    </xf>
    <xf numFmtId="0" fontId="1" fillId="2" borderId="0" xfId="8" applyFill="1"/>
    <xf numFmtId="0" fontId="16" fillId="2" borderId="5" xfId="8" applyFont="1" applyFill="1" applyBorder="1" applyAlignment="1">
      <alignment horizontal="center" vertical="center" wrapText="1"/>
    </xf>
    <xf numFmtId="0" fontId="15" fillId="2" borderId="5" xfId="8" applyFont="1" applyFill="1" applyBorder="1" applyAlignment="1">
      <alignment horizontal="center" vertical="center" wrapText="1"/>
    </xf>
    <xf numFmtId="44" fontId="15" fillId="2" borderId="5" xfId="5" applyFont="1" applyFill="1" applyBorder="1" applyAlignment="1">
      <alignment horizontal="center" vertical="center" wrapText="1"/>
    </xf>
    <xf numFmtId="0" fontId="15" fillId="2" borderId="6" xfId="8" applyFont="1" applyFill="1" applyBorder="1" applyAlignment="1">
      <alignment horizontal="center" vertical="center" wrapText="1"/>
    </xf>
    <xf numFmtId="0" fontId="1" fillId="0" borderId="0" xfId="8"/>
    <xf numFmtId="0" fontId="15" fillId="2" borderId="5" xfId="6" applyFont="1" applyFill="1" applyBorder="1" applyAlignment="1">
      <alignment horizontal="center" vertical="center" wrapText="1"/>
    </xf>
    <xf numFmtId="44" fontId="15" fillId="2" borderId="5" xfId="6" applyNumberFormat="1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" fillId="2" borderId="0" xfId="8" applyFont="1" applyFill="1"/>
    <xf numFmtId="0" fontId="16" fillId="2" borderId="5" xfId="7" applyFont="1" applyFill="1" applyBorder="1" applyAlignment="1">
      <alignment horizontal="center" vertical="center" wrapText="1"/>
    </xf>
    <xf numFmtId="0" fontId="15" fillId="2" borderId="7" xfId="7" applyFont="1" applyFill="1" applyBorder="1" applyAlignment="1">
      <alignment horizontal="center" vertical="center" wrapText="1"/>
    </xf>
    <xf numFmtId="0" fontId="1" fillId="0" borderId="0" xfId="8" applyFont="1"/>
    <xf numFmtId="0" fontId="15" fillId="2" borderId="5" xfId="0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44" fontId="15" fillId="2" borderId="5" xfId="7" applyNumberFormat="1" applyFont="1" applyFill="1" applyBorder="1" applyAlignment="1">
      <alignment horizontal="center" vertical="center" wrapText="1"/>
    </xf>
    <xf numFmtId="0" fontId="14" fillId="2" borderId="0" xfId="8" applyFont="1" applyFill="1" applyBorder="1" applyAlignment="1">
      <alignment horizontal="center" vertical="center" wrapText="1"/>
    </xf>
    <xf numFmtId="0" fontId="14" fillId="2" borderId="0" xfId="8" applyFont="1" applyFill="1" applyBorder="1" applyAlignment="1">
      <alignment vertical="center" wrapText="1"/>
    </xf>
    <xf numFmtId="0" fontId="17" fillId="2" borderId="0" xfId="9" applyFont="1" applyFill="1" applyBorder="1" applyAlignment="1">
      <alignment horizontal="center" vertical="center" wrapText="1"/>
    </xf>
    <xf numFmtId="0" fontId="17" fillId="2" borderId="0" xfId="8" applyFont="1" applyFill="1" applyBorder="1" applyAlignment="1">
      <alignment vertical="top" wrapText="1"/>
    </xf>
    <xf numFmtId="44" fontId="0" fillId="2" borderId="0" xfId="5" applyFont="1" applyFill="1"/>
    <xf numFmtId="0" fontId="14" fillId="2" borderId="5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44" fontId="6" fillId="2" borderId="8" xfId="5" applyFont="1" applyFill="1" applyBorder="1" applyAlignment="1">
      <alignment vertical="center"/>
    </xf>
    <xf numFmtId="165" fontId="6" fillId="2" borderId="9" xfId="1" applyNumberFormat="1" applyFont="1" applyFill="1" applyBorder="1" applyAlignment="1">
      <alignment vertical="center"/>
    </xf>
    <xf numFmtId="44" fontId="0" fillId="0" borderId="0" xfId="5" applyFont="1"/>
    <xf numFmtId="0" fontId="0" fillId="2" borderId="0" xfId="0" applyFill="1" applyBorder="1"/>
    <xf numFmtId="0" fontId="9" fillId="0" borderId="0" xfId="0" applyFont="1"/>
    <xf numFmtId="44" fontId="15" fillId="2" borderId="7" xfId="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15" fillId="2" borderId="5" xfId="8" applyNumberFormat="1" applyFont="1" applyFill="1" applyBorder="1" applyAlignment="1">
      <alignment horizontal="center" vertical="center" wrapText="1"/>
    </xf>
    <xf numFmtId="9" fontId="15" fillId="2" borderId="5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/>
    <xf numFmtId="0" fontId="9" fillId="9" borderId="17" xfId="0" applyFont="1" applyFill="1" applyBorder="1" applyAlignment="1">
      <alignment horizontal="center"/>
    </xf>
    <xf numFmtId="0" fontId="20" fillId="10" borderId="0" xfId="0" applyFont="1" applyFill="1" applyAlignment="1">
      <alignment horizontal="center" vertical="center"/>
    </xf>
    <xf numFmtId="0" fontId="0" fillId="2" borderId="0" xfId="0" quotePrefix="1" applyFill="1" applyAlignment="1">
      <alignment horizontal="center"/>
    </xf>
    <xf numFmtId="0" fontId="14" fillId="11" borderId="2" xfId="8" applyFont="1" applyFill="1" applyBorder="1" applyAlignment="1">
      <alignment horizontal="center" vertical="center" wrapText="1"/>
    </xf>
    <xf numFmtId="0" fontId="14" fillId="11" borderId="5" xfId="8" applyFont="1" applyFill="1" applyBorder="1" applyAlignment="1">
      <alignment horizontal="center" vertical="center" wrapText="1"/>
    </xf>
    <xf numFmtId="0" fontId="14" fillId="12" borderId="5" xfId="8" applyFont="1" applyFill="1" applyBorder="1" applyAlignment="1">
      <alignment horizontal="center" vertical="center" wrapText="1"/>
    </xf>
    <xf numFmtId="0" fontId="14" fillId="12" borderId="6" xfId="8" applyFont="1" applyFill="1" applyBorder="1" applyAlignment="1">
      <alignment horizontal="center" vertical="center" wrapText="1"/>
    </xf>
    <xf numFmtId="0" fontId="21" fillId="5" borderId="13" xfId="8" applyFont="1" applyFill="1" applyBorder="1" applyAlignment="1">
      <alignment horizontal="center" vertical="center" wrapText="1"/>
    </xf>
    <xf numFmtId="0" fontId="21" fillId="11" borderId="13" xfId="8" applyFont="1" applyFill="1" applyBorder="1" applyAlignment="1">
      <alignment horizontal="center" vertical="center" wrapText="1"/>
    </xf>
    <xf numFmtId="0" fontId="21" fillId="12" borderId="13" xfId="8" applyFont="1" applyFill="1" applyBorder="1" applyAlignment="1">
      <alignment horizontal="center" vertical="center" wrapText="1"/>
    </xf>
    <xf numFmtId="0" fontId="21" fillId="12" borderId="24" xfId="8" applyFont="1" applyFill="1" applyBorder="1" applyAlignment="1">
      <alignment horizontal="center" vertical="center" wrapText="1"/>
    </xf>
    <xf numFmtId="164" fontId="15" fillId="2" borderId="5" xfId="1" applyFont="1" applyFill="1" applyBorder="1" applyAlignment="1">
      <alignment horizontal="center" vertical="center" wrapText="1"/>
    </xf>
    <xf numFmtId="0" fontId="15" fillId="2" borderId="7" xfId="8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9" fontId="15" fillId="2" borderId="5" xfId="2" applyNumberFormat="1" applyFont="1" applyFill="1" applyBorder="1" applyAlignment="1">
      <alignment horizontal="center" vertical="center" wrapText="1"/>
    </xf>
    <xf numFmtId="14" fontId="27" fillId="13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3" fontId="15" fillId="2" borderId="5" xfId="8" applyNumberFormat="1" applyFont="1" applyFill="1" applyBorder="1" applyAlignment="1">
      <alignment horizontal="center" vertical="center" wrapText="1"/>
    </xf>
    <xf numFmtId="3" fontId="15" fillId="2" borderId="6" xfId="8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5" fillId="2" borderId="14" xfId="8" applyFont="1" applyFill="1" applyBorder="1" applyAlignment="1">
      <alignment horizontal="center" vertical="center" wrapText="1"/>
    </xf>
    <xf numFmtId="0" fontId="15" fillId="2" borderId="14" xfId="6" applyFont="1" applyFill="1" applyBorder="1" applyAlignment="1">
      <alignment horizontal="center" vertical="center" wrapText="1"/>
    </xf>
    <xf numFmtId="0" fontId="21" fillId="11" borderId="30" xfId="8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quotePrefix="1"/>
    <xf numFmtId="0" fontId="15" fillId="2" borderId="6" xfId="8" quotePrefix="1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center" wrapText="1"/>
    </xf>
    <xf numFmtId="44" fontId="15" fillId="2" borderId="31" xfId="5" applyFont="1" applyFill="1" applyBorder="1" applyAlignment="1">
      <alignment horizontal="center" vertical="center" wrapText="1"/>
    </xf>
    <xf numFmtId="164" fontId="15" fillId="2" borderId="31" xfId="1" applyFont="1" applyFill="1" applyBorder="1" applyAlignment="1">
      <alignment horizontal="center" vertical="center" wrapText="1"/>
    </xf>
    <xf numFmtId="0" fontId="15" fillId="2" borderId="13" xfId="8" applyFont="1" applyFill="1" applyBorder="1" applyAlignment="1">
      <alignment horizontal="center" vertical="center" wrapText="1"/>
    </xf>
    <xf numFmtId="164" fontId="15" fillId="2" borderId="13" xfId="1" applyFont="1" applyFill="1" applyBorder="1" applyAlignment="1">
      <alignment horizontal="center" vertical="center" wrapText="1"/>
    </xf>
    <xf numFmtId="0" fontId="15" fillId="2" borderId="6" xfId="6" quotePrefix="1" applyFont="1" applyFill="1" applyBorder="1" applyAlignment="1">
      <alignment horizontal="center" vertical="center" wrapText="1"/>
    </xf>
    <xf numFmtId="164" fontId="28" fillId="2" borderId="5" xfId="1" applyFont="1" applyFill="1" applyBorder="1" applyAlignment="1">
      <alignment horizontal="center" vertical="center" wrapText="1"/>
    </xf>
    <xf numFmtId="0" fontId="15" fillId="2" borderId="4" xfId="8" applyFont="1" applyFill="1" applyBorder="1" applyAlignment="1">
      <alignment horizontal="center" vertical="center" wrapText="1"/>
    </xf>
    <xf numFmtId="44" fontId="15" fillId="2" borderId="13" xfId="5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center" vertical="center" wrapText="1"/>
    </xf>
    <xf numFmtId="0" fontId="15" fillId="2" borderId="14" xfId="7" applyFont="1" applyFill="1" applyBorder="1" applyAlignment="1">
      <alignment horizontal="center" vertical="center" wrapText="1"/>
    </xf>
    <xf numFmtId="1" fontId="21" fillId="5" borderId="13" xfId="8" applyNumberFormat="1" applyFont="1" applyFill="1" applyBorder="1" applyAlignment="1">
      <alignment horizontal="center" vertical="center" wrapText="1"/>
    </xf>
    <xf numFmtId="1" fontId="15" fillId="2" borderId="14" xfId="8" quotePrefix="1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wrapText="1"/>
    </xf>
    <xf numFmtId="1" fontId="0" fillId="2" borderId="0" xfId="0" applyNumberFormat="1" applyFill="1"/>
    <xf numFmtId="1" fontId="11" fillId="2" borderId="0" xfId="0" applyNumberFormat="1" applyFont="1" applyFill="1" applyAlignment="1"/>
    <xf numFmtId="1" fontId="0" fillId="0" borderId="0" xfId="0" applyNumberFormat="1"/>
    <xf numFmtId="44" fontId="15" fillId="2" borderId="31" xfId="6" applyNumberFormat="1" applyFont="1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vertical="center"/>
    </xf>
    <xf numFmtId="0" fontId="16" fillId="0" borderId="5" xfId="8" applyFont="1" applyFill="1" applyBorder="1" applyAlignment="1">
      <alignment horizontal="center" vertical="center" wrapText="1"/>
    </xf>
    <xf numFmtId="0" fontId="16" fillId="0" borderId="5" xfId="8" applyFont="1" applyFill="1" applyBorder="1" applyAlignment="1">
      <alignment vertical="center" wrapText="1"/>
    </xf>
    <xf numFmtId="0" fontId="16" fillId="0" borderId="5" xfId="6" applyFont="1" applyFill="1" applyBorder="1" applyAlignment="1">
      <alignment vertical="center" wrapText="1"/>
    </xf>
    <xf numFmtId="0" fontId="16" fillId="0" borderId="5" xfId="7" applyFont="1" applyFill="1" applyBorder="1" applyAlignment="1">
      <alignment vertical="center" wrapText="1"/>
    </xf>
    <xf numFmtId="0" fontId="16" fillId="0" borderId="5" xfId="7" applyFont="1" applyFill="1" applyBorder="1" applyAlignment="1">
      <alignment horizontal="left" vertical="center" wrapText="1"/>
    </xf>
    <xf numFmtId="0" fontId="16" fillId="0" borderId="5" xfId="8" applyFont="1" applyFill="1" applyBorder="1" applyAlignment="1">
      <alignment horizontal="left" vertical="center" wrapText="1"/>
    </xf>
    <xf numFmtId="1" fontId="29" fillId="2" borderId="14" xfId="8" quotePrefix="1" applyNumberFormat="1" applyFont="1" applyFill="1" applyBorder="1" applyAlignment="1">
      <alignment horizontal="center" vertical="center" wrapText="1"/>
    </xf>
    <xf numFmtId="0" fontId="30" fillId="0" borderId="5" xfId="8" applyFont="1" applyFill="1" applyBorder="1" applyAlignment="1">
      <alignment horizontal="center" vertical="center" wrapText="1"/>
    </xf>
    <xf numFmtId="0" fontId="30" fillId="0" borderId="5" xfId="8" applyFont="1" applyFill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5" xfId="9" applyFont="1" applyFill="1" applyBorder="1" applyAlignment="1">
      <alignment horizontal="center" vertical="center" wrapText="1"/>
    </xf>
    <xf numFmtId="0" fontId="29" fillId="2" borderId="5" xfId="8" applyFont="1" applyFill="1" applyBorder="1" applyAlignment="1">
      <alignment horizontal="center" vertical="center" wrapText="1"/>
    </xf>
    <xf numFmtId="44" fontId="29" fillId="2" borderId="5" xfId="5" applyFont="1" applyFill="1" applyBorder="1" applyAlignment="1">
      <alignment horizontal="center" vertical="center" wrapText="1"/>
    </xf>
    <xf numFmtId="164" fontId="29" fillId="2" borderId="5" xfId="1" applyFont="1" applyFill="1" applyBorder="1" applyAlignment="1">
      <alignment horizontal="center" vertical="center" wrapText="1"/>
    </xf>
    <xf numFmtId="0" fontId="29" fillId="2" borderId="6" xfId="8" applyFont="1" applyFill="1" applyBorder="1" applyAlignment="1">
      <alignment horizontal="center" vertical="center" wrapText="1"/>
    </xf>
    <xf numFmtId="0" fontId="29" fillId="2" borderId="4" xfId="8" applyFont="1" applyFill="1" applyBorder="1" applyAlignment="1">
      <alignment horizontal="center" vertical="center" wrapText="1"/>
    </xf>
    <xf numFmtId="9" fontId="29" fillId="2" borderId="5" xfId="8" applyNumberFormat="1" applyFont="1" applyFill="1" applyBorder="1" applyAlignment="1">
      <alignment horizontal="center" vertical="center" wrapText="1"/>
    </xf>
    <xf numFmtId="9" fontId="29" fillId="2" borderId="5" xfId="2" applyFont="1" applyFill="1" applyBorder="1" applyAlignment="1">
      <alignment horizontal="center" vertical="center" wrapText="1"/>
    </xf>
    <xf numFmtId="3" fontId="29" fillId="2" borderId="5" xfId="8" applyNumberFormat="1" applyFont="1" applyFill="1" applyBorder="1" applyAlignment="1">
      <alignment horizontal="center" vertical="center" wrapText="1"/>
    </xf>
    <xf numFmtId="0" fontId="29" fillId="2" borderId="31" xfId="8" applyFont="1" applyFill="1" applyBorder="1" applyAlignment="1">
      <alignment horizontal="center" vertical="center" wrapText="1"/>
    </xf>
    <xf numFmtId="44" fontId="29" fillId="2" borderId="31" xfId="5" applyFont="1" applyFill="1" applyBorder="1" applyAlignment="1">
      <alignment horizontal="center" vertical="center" wrapText="1"/>
    </xf>
    <xf numFmtId="164" fontId="29" fillId="2" borderId="31" xfId="1" applyFont="1" applyFill="1" applyBorder="1" applyAlignment="1">
      <alignment horizontal="center" vertical="center" wrapText="1"/>
    </xf>
    <xf numFmtId="44" fontId="0" fillId="2" borderId="28" xfId="5" applyFont="1" applyFill="1" applyBorder="1" applyAlignment="1">
      <alignment horizontal="center" vertical="center" wrapText="1"/>
    </xf>
    <xf numFmtId="3" fontId="0" fillId="2" borderId="28" xfId="8" applyNumberFormat="1" applyFont="1" applyFill="1" applyBorder="1" applyAlignment="1">
      <alignment horizontal="center" vertical="center" wrapText="1"/>
    </xf>
    <xf numFmtId="3" fontId="0" fillId="2" borderId="27" xfId="8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" fillId="0" borderId="0" xfId="8" applyFill="1"/>
    <xf numFmtId="0" fontId="32" fillId="0" borderId="5" xfId="8" applyFont="1" applyFill="1" applyBorder="1" applyAlignment="1">
      <alignment horizontal="center" vertical="center" wrapText="1"/>
    </xf>
    <xf numFmtId="0" fontId="32" fillId="0" borderId="5" xfId="8" applyFont="1" applyFill="1" applyBorder="1" applyAlignment="1">
      <alignment vertical="center" wrapText="1"/>
    </xf>
    <xf numFmtId="0" fontId="31" fillId="2" borderId="5" xfId="8" applyFont="1" applyFill="1" applyBorder="1" applyAlignment="1">
      <alignment horizontal="center" vertical="center" wrapText="1"/>
    </xf>
    <xf numFmtId="44" fontId="31" fillId="2" borderId="5" xfId="5" applyFont="1" applyFill="1" applyBorder="1" applyAlignment="1">
      <alignment horizontal="center" vertical="center" wrapText="1"/>
    </xf>
    <xf numFmtId="0" fontId="31" fillId="2" borderId="4" xfId="8" applyFont="1" applyFill="1" applyBorder="1" applyAlignment="1">
      <alignment horizontal="center" vertical="center" wrapText="1"/>
    </xf>
    <xf numFmtId="9" fontId="31" fillId="2" borderId="5" xfId="8" applyNumberFormat="1" applyFont="1" applyFill="1" applyBorder="1" applyAlignment="1">
      <alignment horizontal="center" vertical="center" wrapText="1"/>
    </xf>
    <xf numFmtId="9" fontId="31" fillId="2" borderId="5" xfId="2" applyFont="1" applyFill="1" applyBorder="1" applyAlignment="1">
      <alignment horizontal="center" vertical="center" wrapText="1"/>
    </xf>
    <xf numFmtId="3" fontId="31" fillId="2" borderId="5" xfId="8" applyNumberFormat="1" applyFont="1" applyFill="1" applyBorder="1" applyAlignment="1">
      <alignment horizontal="center" vertical="center" wrapText="1"/>
    </xf>
    <xf numFmtId="0" fontId="14" fillId="0" borderId="5" xfId="8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8" applyFont="1" applyFill="1" applyBorder="1" applyAlignment="1">
      <alignment horizontal="center" vertical="center" wrapText="1"/>
    </xf>
    <xf numFmtId="44" fontId="31" fillId="0" borderId="5" xfId="5" applyFont="1" applyFill="1" applyBorder="1" applyAlignment="1">
      <alignment horizontal="center" vertical="center" wrapText="1"/>
    </xf>
    <xf numFmtId="164" fontId="31" fillId="0" borderId="5" xfId="1" applyFont="1" applyFill="1" applyBorder="1" applyAlignment="1">
      <alignment horizontal="center" vertical="center" wrapText="1"/>
    </xf>
    <xf numFmtId="1" fontId="31" fillId="14" borderId="14" xfId="8" quotePrefix="1" applyNumberFormat="1" applyFont="1" applyFill="1" applyBorder="1" applyAlignment="1">
      <alignment horizontal="center" vertical="center" wrapText="1"/>
    </xf>
    <xf numFmtId="1" fontId="15" fillId="14" borderId="14" xfId="8" quotePrefix="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8" applyFont="1" applyFill="1" applyBorder="1" applyAlignment="1">
      <alignment horizontal="center" vertical="center" wrapText="1"/>
    </xf>
    <xf numFmtId="44" fontId="15" fillId="0" borderId="5" xfId="5" applyFont="1" applyFill="1" applyBorder="1" applyAlignment="1">
      <alignment horizontal="center" vertical="center" wrapText="1"/>
    </xf>
    <xf numFmtId="164" fontId="15" fillId="0" borderId="5" xfId="1" applyFont="1" applyFill="1" applyBorder="1" applyAlignment="1">
      <alignment horizontal="center" vertical="center" wrapText="1"/>
    </xf>
    <xf numFmtId="0" fontId="15" fillId="0" borderId="6" xfId="8" applyFont="1" applyFill="1" applyBorder="1" applyAlignment="1">
      <alignment horizontal="center" vertical="center" wrapText="1"/>
    </xf>
    <xf numFmtId="9" fontId="15" fillId="0" borderId="5" xfId="8" applyNumberFormat="1" applyFont="1" applyFill="1" applyBorder="1" applyAlignment="1">
      <alignment horizontal="center" vertical="center" wrapText="1"/>
    </xf>
    <xf numFmtId="9" fontId="15" fillId="0" borderId="5" xfId="2" applyFont="1" applyFill="1" applyBorder="1" applyAlignment="1">
      <alignment horizontal="center" vertical="center" wrapText="1"/>
    </xf>
    <xf numFmtId="3" fontId="15" fillId="0" borderId="5" xfId="8" applyNumberFormat="1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6" xfId="8" quotePrefix="1" applyFont="1" applyFill="1" applyBorder="1" applyAlignment="1">
      <alignment horizontal="center" vertical="center" wrapText="1"/>
    </xf>
    <xf numFmtId="44" fontId="14" fillId="5" borderId="1" xfId="5" applyFont="1" applyFill="1" applyBorder="1" applyAlignment="1">
      <alignment horizontal="center" vertical="center" wrapText="1"/>
    </xf>
    <xf numFmtId="44" fontId="14" fillId="5" borderId="4" xfId="5" applyFont="1" applyFill="1" applyBorder="1" applyAlignment="1">
      <alignment horizontal="center" vertical="center" wrapText="1"/>
    </xf>
    <xf numFmtId="0" fontId="14" fillId="5" borderId="2" xfId="8" applyFont="1" applyFill="1" applyBorder="1" applyAlignment="1">
      <alignment horizontal="center" vertical="center" wrapText="1"/>
    </xf>
    <xf numFmtId="0" fontId="14" fillId="5" borderId="3" xfId="8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left" vertical="center"/>
    </xf>
    <xf numFmtId="0" fontId="22" fillId="6" borderId="25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14" fillId="12" borderId="15" xfId="8" applyFont="1" applyFill="1" applyBorder="1" applyAlignment="1">
      <alignment horizontal="center" vertical="center" wrapText="1"/>
    </xf>
    <xf numFmtId="0" fontId="14" fillId="12" borderId="16" xfId="8" applyFont="1" applyFill="1" applyBorder="1" applyAlignment="1">
      <alignment horizontal="center" vertical="center" wrapText="1"/>
    </xf>
    <xf numFmtId="0" fontId="6" fillId="5" borderId="11" xfId="8" applyFont="1" applyFill="1" applyBorder="1" applyAlignment="1">
      <alignment horizontal="center" vertical="center" wrapText="1"/>
    </xf>
    <xf numFmtId="0" fontId="6" fillId="5" borderId="12" xfId="8" applyFont="1" applyFill="1" applyBorder="1" applyAlignment="1">
      <alignment horizontal="center" vertical="center" wrapText="1"/>
    </xf>
    <xf numFmtId="0" fontId="14" fillId="11" borderId="29" xfId="8" applyFont="1" applyFill="1" applyBorder="1" applyAlignment="1">
      <alignment horizontal="center" vertical="center" wrapText="1"/>
    </xf>
    <xf numFmtId="0" fontId="14" fillId="11" borderId="30" xfId="8" applyFont="1" applyFill="1" applyBorder="1" applyAlignment="1">
      <alignment horizontal="center" vertical="center" wrapText="1"/>
    </xf>
    <xf numFmtId="0" fontId="6" fillId="2" borderId="26" xfId="8" applyFont="1" applyFill="1" applyBorder="1" applyAlignment="1">
      <alignment horizontal="center" vertical="center" wrapText="1"/>
    </xf>
    <xf numFmtId="0" fontId="6" fillId="2" borderId="32" xfId="8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6" fillId="5" borderId="2" xfId="8" applyFont="1" applyFill="1" applyBorder="1" applyAlignment="1">
      <alignment horizontal="center" vertical="center" wrapText="1"/>
    </xf>
    <xf numFmtId="0" fontId="6" fillId="5" borderId="5" xfId="8" applyFont="1" applyFill="1" applyBorder="1" applyAlignment="1">
      <alignment horizontal="center" vertical="center" wrapText="1"/>
    </xf>
    <xf numFmtId="44" fontId="6" fillId="5" borderId="2" xfId="5" applyFont="1" applyFill="1" applyBorder="1" applyAlignment="1">
      <alignment horizontal="center" vertical="center" wrapText="1"/>
    </xf>
    <xf numFmtId="44" fontId="6" fillId="5" borderId="5" xfId="5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6" fillId="5" borderId="6" xfId="8" applyFont="1" applyFill="1" applyBorder="1" applyAlignment="1">
      <alignment horizontal="center" vertical="center" wrapText="1"/>
    </xf>
    <xf numFmtId="1" fontId="6" fillId="5" borderId="29" xfId="8" applyNumberFormat="1" applyFont="1" applyFill="1" applyBorder="1" applyAlignment="1">
      <alignment horizontal="center" vertical="center" wrapText="1"/>
    </xf>
    <xf numFmtId="1" fontId="6" fillId="5" borderId="30" xfId="8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4" fillId="11" borderId="11" xfId="8" applyFont="1" applyFill="1" applyBorder="1" applyAlignment="1">
      <alignment horizontal="center" vertical="center" wrapText="1"/>
    </xf>
    <xf numFmtId="0" fontId="14" fillId="11" borderId="12" xfId="8" applyFont="1" applyFill="1" applyBorder="1" applyAlignment="1">
      <alignment horizontal="center" vertical="center" wrapText="1"/>
    </xf>
    <xf numFmtId="0" fontId="14" fillId="11" borderId="15" xfId="8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9" borderId="23" xfId="0" applyFont="1" applyFill="1" applyBorder="1" applyAlignment="1">
      <alignment horizontal="center"/>
    </xf>
  </cellXfs>
  <cellStyles count="23">
    <cellStyle name="Dobre 2" xfId="22" xr:uid="{00000000-0005-0000-0000-000001000000}"/>
    <cellStyle name="Dobry" xfId="6" builtinId="26"/>
    <cellStyle name="Dziesiętny" xfId="1" builtinId="3"/>
    <cellStyle name="Dziesiętny 2" xfId="11" xr:uid="{00000000-0005-0000-0000-000003000000}"/>
    <cellStyle name="Dziesiętny 3" xfId="19" xr:uid="{00000000-0005-0000-0000-000004000000}"/>
    <cellStyle name="Hiperłącze 2" xfId="14" xr:uid="{00000000-0005-0000-0000-000005000000}"/>
    <cellStyle name="Normal" xfId="18" xr:uid="{00000000-0005-0000-0000-000006000000}"/>
    <cellStyle name="Normalny" xfId="0" builtinId="0"/>
    <cellStyle name="Normalny 2" xfId="10" xr:uid="{00000000-0005-0000-0000-000008000000}"/>
    <cellStyle name="Normalny 3" xfId="8" xr:uid="{00000000-0005-0000-0000-000009000000}"/>
    <cellStyle name="Normalny 4" xfId="9" xr:uid="{00000000-0005-0000-0000-00000A000000}"/>
    <cellStyle name="Normalny 4 2" xfId="3" xr:uid="{00000000-0005-0000-0000-00000B000000}"/>
    <cellStyle name="Normalny 6" xfId="4" xr:uid="{00000000-0005-0000-0000-00000C000000}"/>
    <cellStyle name="Normalny 7" xfId="16" xr:uid="{00000000-0005-0000-0000-00000D000000}"/>
    <cellStyle name="Normalny 8" xfId="15" xr:uid="{00000000-0005-0000-0000-00000E000000}"/>
    <cellStyle name="Normalny 9" xfId="17" xr:uid="{00000000-0005-0000-0000-00000F000000}"/>
    <cellStyle name="Procentowy" xfId="2" builtinId="5"/>
    <cellStyle name="Procentowy 2" xfId="12" xr:uid="{00000000-0005-0000-0000-000011000000}"/>
    <cellStyle name="Walutowy" xfId="5" builtinId="4"/>
    <cellStyle name="Walutowy 2" xfId="13" xr:uid="{00000000-0005-0000-0000-000013000000}"/>
    <cellStyle name="Walutowy 3" xfId="20" xr:uid="{00000000-0005-0000-0000-000014000000}"/>
    <cellStyle name="Złe 2" xfId="21" xr:uid="{00000000-0005-0000-0000-000016000000}"/>
    <cellStyle name="Zły" xfId="7" builtinId="27"/>
  </cellStyles>
  <dxfs count="9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medium">
          <color indexed="64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top style="thin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RF" displayName="HRF" ref="B5:AB171" totalsRowShown="0" headerRowDxfId="74" dataDxfId="72" headerRowBorderDxfId="73" tableBorderDxfId="71" totalsRowBorderDxfId="70" headerRowCellStyle="Normalny 3" dataCellStyle="Normalny 3">
  <autoFilter ref="B5:AB171" xr:uid="{00000000-0009-0000-0100-000001000000}"/>
  <tableColumns count="27">
    <tableColumn id="38" xr3:uid="{00000000-0010-0000-0000-000026000000}" name="1" dataDxfId="69" dataCellStyle="Normalny 3"/>
    <tableColumn id="6" xr3:uid="{00000000-0010-0000-0000-000006000000}" name="2" dataDxfId="68" dataCellStyle="Normalny 3"/>
    <tableColumn id="7" xr3:uid="{00000000-0010-0000-0000-000007000000}" name="3" dataDxfId="67" dataCellStyle="Normalny 3"/>
    <tableColumn id="8" xr3:uid="{00000000-0010-0000-0000-000008000000}" name="4" dataDxfId="66" dataCellStyle="Normalny 3"/>
    <tableColumn id="9" xr3:uid="{00000000-0010-0000-0000-000009000000}" name="5" dataDxfId="65"/>
    <tableColumn id="10" xr3:uid="{00000000-0010-0000-0000-00000A000000}" name="6" dataDxfId="64"/>
    <tableColumn id="11" xr3:uid="{00000000-0010-0000-0000-00000B000000}" name="7" dataDxfId="63" dataCellStyle="Normalny 3"/>
    <tableColumn id="12" xr3:uid="{00000000-0010-0000-0000-00000C000000}" name="8" dataDxfId="62" dataCellStyle="Normalny 3"/>
    <tableColumn id="13" xr3:uid="{00000000-0010-0000-0000-00000D000000}" name="9" dataDxfId="61" dataCellStyle="Walutowy"/>
    <tableColumn id="14" xr3:uid="{00000000-0010-0000-0000-00000E000000}" name="10" dataDxfId="60" dataCellStyle="Dziesiętny"/>
    <tableColumn id="15" xr3:uid="{00000000-0010-0000-0000-00000F000000}" name="11" dataDxfId="59" dataCellStyle="Dziesiętny"/>
    <tableColumn id="16" xr3:uid="{00000000-0010-0000-0000-000010000000}" name="12" dataDxfId="58" dataCellStyle="Dziesiętny"/>
    <tableColumn id="23" xr3:uid="{00000000-0010-0000-0000-000017000000}" name="13" dataDxfId="57" dataCellStyle="Normalny 3"/>
    <tableColumn id="24" xr3:uid="{00000000-0010-0000-0000-000018000000}" name="14" dataDxfId="56" dataCellStyle="Normalny 3"/>
    <tableColumn id="25" xr3:uid="{00000000-0010-0000-0000-000019000000}" name="15" dataDxfId="55" dataCellStyle="Normalny 3"/>
    <tableColumn id="26" xr3:uid="{00000000-0010-0000-0000-00001A000000}" name="25" dataDxfId="54" dataCellStyle="Walutowy"/>
    <tableColumn id="27" xr3:uid="{00000000-0010-0000-0000-00001B000000}" name="26" dataDxfId="53" dataCellStyle="Procentowy"/>
    <tableColumn id="28" xr3:uid="{00000000-0010-0000-0000-00001C000000}" name="27" dataDxfId="52" dataCellStyle="Procentowy"/>
    <tableColumn id="29" xr3:uid="{00000000-0010-0000-0000-00001D000000}" name="28" dataDxfId="51" dataCellStyle="Procentowy"/>
    <tableColumn id="30" xr3:uid="{00000000-0010-0000-0000-00001E000000}" name="29" dataDxfId="50" dataCellStyle="Procentowy"/>
    <tableColumn id="31" xr3:uid="{00000000-0010-0000-0000-00001F000000}" name="30" dataDxfId="49" dataCellStyle="Procentowy">
      <calculatedColumnFormula>SUM(R6:U6)</calculatedColumnFormula>
    </tableColumn>
    <tableColumn id="32" xr3:uid="{00000000-0010-0000-0000-000020000000}" name="31" dataDxfId="48" dataCellStyle="Normalny 3"/>
    <tableColumn id="33" xr3:uid="{00000000-0010-0000-0000-000021000000}" name="32" dataDxfId="47" dataCellStyle="Normalny 3"/>
    <tableColumn id="47" xr3:uid="{00000000-0010-0000-0000-00002F000000}" name="69" dataDxfId="46" dataCellStyle="Normalny 3">
      <calculatedColumnFormula>IF(HRF[[#This Row],[31]]="WSKAŹNIK SPECYFICZNY",HRF[[#This Row],[15]]*#REF!,HRF[[#This Row],[32]]*#REF!+#REF!*#REF!+#REF!*#REF!)</calculatedColumnFormula>
    </tableColumn>
    <tableColumn id="40" xr3:uid="{00000000-0010-0000-0000-000028000000}" name="70" dataDxfId="45" dataCellStyle="Normalny 3">
      <calculatedColumnFormula>IF(HRF[[#This Row],[31]]="WSKAŹNIK SPECYFICZNY","nie zdefinowano",HRF[[#This Row],[32]]*#REF!+#REF!*#REF!+#REF!*#REF!)</calculatedColumnFormula>
    </tableColumn>
    <tableColumn id="42" xr3:uid="{00000000-0010-0000-0000-00002A000000}" name="71" dataDxfId="44" dataCellStyle="Normalny 3">
      <calculatedColumnFormula>IF(HRF[[#This Row],[31]]="WSKAŹNIK SPECYFICZNY","nie zdefinowano",HRF[[#This Row],[32]]*#REF!+#REF!*#REF!+#REF!*#REF!)</calculatedColumnFormula>
    </tableColumn>
    <tableColumn id="39" xr3:uid="{00000000-0010-0000-0000-000027000000}" name="72" dataDxfId="43" dataCellStyle="Normalny 3">
      <calculatedColumnFormula>IF(HRF[[#This Row],[31]]="WSKAŹNIK SPECYFICZNY",HRF[[#This Row],[15]]*#REF!,HRF[[#This Row],[32]]*#REF!+#REF!*#REF!+#REF!*#REF!)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HRF_przeliczenia" displayName="HRF_przeliczenia" ref="AD5:AQ162" headerRowDxfId="42" dataDxfId="41" dataCellStyle="Normalny 3">
  <autoFilter ref="AD5:AQ162" xr:uid="{00000000-0009-0000-0100-000004000000}"/>
  <tableColumns count="14">
    <tableColumn id="1" xr3:uid="{00000000-0010-0000-0100-000001000000}" name="budżet miasta" totalsRowLabel="Suma" dataDxfId="40" totalsRowDxfId="39" dataCellStyle="Normalny 3">
      <calculatedColumnFormula>HRF[[#This Row],[26]]*HRF[[#This Row],[25]]</calculatedColumnFormula>
    </tableColumn>
    <tableColumn id="2" xr3:uid="{00000000-0010-0000-0100-000002000000}" name="środki UE" dataDxfId="38" totalsRowDxfId="37" dataCellStyle="Normalny 3">
      <calculatedColumnFormula>HRF[[#This Row],[27]]*HRF[[#This Row],[25]]</calculatedColumnFormula>
    </tableColumn>
    <tableColumn id="3" xr3:uid="{00000000-0010-0000-0100-000003000000}" name="środki krajowe" dataDxfId="36" totalsRowDxfId="35" dataCellStyle="Normalny 3">
      <calculatedColumnFormula>HRF[[#This Row],[28]]*HRF[[#This Row],[25]]</calculatedColumnFormula>
    </tableColumn>
    <tableColumn id="4" xr3:uid="{00000000-0010-0000-0100-000004000000}" name="środki prywatne" totalsRowFunction="sum" dataDxfId="34" totalsRowDxfId="33" dataCellStyle="Normalny 3">
      <calculatedColumnFormula>HRF[[#This Row],[29]]*HRF[[#This Row],[25]]</calculatedColumnFormula>
    </tableColumn>
    <tableColumn id="5" xr3:uid="{00000000-0010-0000-0100-000005000000}" name="G_nierozp" dataDxfId="32" totalsRowDxfId="31" dataCellStyle="Normalny 3">
      <calculatedColumnFormula>IF(AND(HRF[[#This Row],[6]]="G",HRF[[#This Row],[14]]="nierozpoczęte")=TRUE,1,0)</calculatedColumnFormula>
    </tableColumn>
    <tableColumn id="6" xr3:uid="{00000000-0010-0000-0100-000006000000}" name="G_wrealizacji" dataDxfId="30" totalsRowDxfId="29" dataCellStyle="Normalny 3">
      <calculatedColumnFormula>IF(AND(HRF[[#This Row],[6]]="G",HRF[[#This Row],[14]]="w trakcie realizacji ")=TRUE,1,0)</calculatedColumnFormula>
    </tableColumn>
    <tableColumn id="7" xr3:uid="{00000000-0010-0000-0100-000007000000}" name="G_zrealizowane" dataDxfId="28" totalsRowDxfId="27" dataCellStyle="Normalny 3">
      <calculatedColumnFormula>IF(AND(HRF[[#This Row],[6]]="G",HRF[[#This Row],[14]]="zrealizowane")=TRUE,1,0)</calculatedColumnFormula>
    </tableColumn>
    <tableColumn id="8" xr3:uid="{00000000-0010-0000-0100-000008000000}" name="G_wstrzymane" dataDxfId="26" totalsRowDxfId="25" dataCellStyle="Normalny 3">
      <calculatedColumnFormula>IF(AND(HRF[[#This Row],[6]]="G",HRF[[#This Row],[14]]="wstrzymane")=TRUE,1,0)</calculatedColumnFormula>
    </tableColumn>
    <tableColumn id="9" xr3:uid="{00000000-0010-0000-0100-000009000000}" name="G_anulowane" dataDxfId="24" totalsRowDxfId="23" dataCellStyle="Normalny 3">
      <calculatedColumnFormula>IF(AND(HRF[[#This Row],[6]]="G",HRF[[#This Row],[14]]="anulowane")=TRUE,1,0)</calculatedColumnFormula>
    </tableColumn>
    <tableColumn id="10" xr3:uid="{00000000-0010-0000-0100-00000A000000}" name="P_nierozp" dataDxfId="22" totalsRowDxfId="21" dataCellStyle="Normalny 3">
      <calculatedColumnFormula>IF(AND(HRF[[#This Row],[6]]="P",HRF[[#This Row],[14]]="nierozpoczęte")=TRUE,1,0)</calculatedColumnFormula>
    </tableColumn>
    <tableColumn id="11" xr3:uid="{00000000-0010-0000-0100-00000B000000}" name="P_wrealizacji" dataDxfId="20" totalsRowDxfId="19" dataCellStyle="Normalny 3">
      <calculatedColumnFormula>IF(AND(HRF[[#This Row],[6]]="P",HRF[[#This Row],[14]]="w trakcie realizacji ")=TRUE,1,0)</calculatedColumnFormula>
    </tableColumn>
    <tableColumn id="12" xr3:uid="{00000000-0010-0000-0100-00000C000000}" name="P_zrealizowane" dataDxfId="18" totalsRowDxfId="17" dataCellStyle="Normalny 3">
      <calculatedColumnFormula>IF(AND(HRF[[#This Row],[6]]="P",HRF[[#This Row],[14]]="zrealizowane")=TRUE,1,0)</calculatedColumnFormula>
    </tableColumn>
    <tableColumn id="13" xr3:uid="{00000000-0010-0000-0100-00000D000000}" name="P_wstrzymane" dataDxfId="16" totalsRowDxfId="15" dataCellStyle="Normalny 3">
      <calculatedColumnFormula>IF(AND(HRF[[#This Row],[6]]="P",HRF[[#This Row],[14]]="wstrzymane")=TRUE,1,0)</calculatedColumnFormula>
    </tableColumn>
    <tableColumn id="14" xr3:uid="{00000000-0010-0000-0100-00000E000000}" name="P_anulowane" dataDxfId="14" totalsRowDxfId="13" dataCellStyle="Normalny 3">
      <calculatedColumnFormula>IF(AND(HRF[[#This Row],[6]]="P",HRF[[#This Row],[14]]="anulowane")=TRUE,1,0)</calculatedColumnFormula>
    </tableColumn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Wskazniki_monitorowania" displayName="Wskazniki_monitorowania" ref="B6:L23" totalsRowShown="0" headerRowDxfId="12" dataDxfId="11">
  <autoFilter ref="B6:L23" xr:uid="{00000000-0009-0000-0100-000002000000}"/>
  <sortState xmlns:xlrd2="http://schemas.microsoft.com/office/spreadsheetml/2017/richdata2" ref="B7:L20">
    <sortCondition ref="B6:B20"/>
  </sortState>
  <tableColumns count="11">
    <tableColumn id="11" xr3:uid="{00000000-0010-0000-0200-00000B000000}" name="Sektor" dataDxfId="10"/>
    <tableColumn id="1" xr3:uid="{00000000-0010-0000-0200-000001000000}" name="nazwa" dataDxfId="9"/>
    <tableColumn id="2" xr3:uid="{00000000-0010-0000-0200-000002000000}" name="En" dataDxfId="8"/>
    <tableColumn id="3" xr3:uid="{00000000-0010-0000-0200-000003000000}" name="OZE" dataDxfId="7"/>
    <tableColumn id="4" xr3:uid="{00000000-0010-0000-0200-000004000000}" name="CO2" dataDxfId="6"/>
    <tableColumn id="5" xr3:uid="{00000000-0010-0000-0200-000005000000}" name="PM10" dataDxfId="5"/>
    <tableColumn id="6" xr3:uid="{00000000-0010-0000-0200-000006000000}" name="PM2,5" dataDxfId="4"/>
    <tableColumn id="7" xr3:uid="{00000000-0010-0000-0200-000007000000}" name="NOx" dataDxfId="3"/>
    <tableColumn id="10" xr3:uid="{00000000-0010-0000-0200-00000A000000}" name="SO2" dataDxfId="2"/>
    <tableColumn id="9" xr3:uid="{00000000-0010-0000-0200-000009000000}" name="CO" dataDxfId="1"/>
    <tableColumn id="8" xr3:uid="{00000000-0010-0000-0200-000008000000}" name="BaP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4">
    <outlinePr summaryBelow="0" summaryRight="0"/>
  </sheetPr>
  <dimension ref="A1:BH242"/>
  <sheetViews>
    <sheetView tabSelected="1" zoomScale="110" zoomScaleNormal="110" zoomScalePageLayoutView="70" workbookViewId="0">
      <selection activeCell="I9" sqref="I9"/>
    </sheetView>
  </sheetViews>
  <sheetFormatPr defaultRowHeight="15" outlineLevelCol="1"/>
  <cols>
    <col min="1" max="1" width="2.5703125" style="1" customWidth="1"/>
    <col min="2" max="2" width="9.28515625" style="81" customWidth="1"/>
    <col min="3" max="3" width="17.5703125" customWidth="1"/>
    <col min="4" max="4" width="26.85546875" customWidth="1"/>
    <col min="5" max="5" width="53.28515625" customWidth="1"/>
    <col min="6" max="6" width="20.7109375" customWidth="1"/>
    <col min="7" max="7" width="15.85546875" customWidth="1"/>
    <col min="8" max="8" width="10.42578125" customWidth="1"/>
    <col min="9" max="9" width="9.5703125" customWidth="1"/>
    <col min="10" max="10" width="17.5703125" style="29" customWidth="1" outlineLevel="1"/>
    <col min="11" max="11" width="13.140625" customWidth="1" outlineLevel="1"/>
    <col min="12" max="12" width="12.7109375" customWidth="1" outlineLevel="1"/>
    <col min="13" max="13" width="13.140625" customWidth="1" outlineLevel="1"/>
    <col min="14" max="14" width="23.140625" customWidth="1" outlineLevel="1"/>
    <col min="15" max="15" width="16.7109375" style="1" customWidth="1"/>
    <col min="16" max="16" width="10.5703125" style="1" customWidth="1"/>
    <col min="17" max="17" width="17.7109375" style="1" hidden="1" customWidth="1"/>
    <col min="18" max="22" width="0" style="1" hidden="1" customWidth="1"/>
    <col min="23" max="23" width="21.85546875" style="1" hidden="1" customWidth="1"/>
    <col min="24" max="28" width="16.28515625" style="1" hidden="1" customWidth="1"/>
    <col min="29" max="29" width="0" style="1" hidden="1" customWidth="1"/>
    <col min="30" max="30" width="11.140625" hidden="1" customWidth="1"/>
    <col min="31" max="31" width="9.140625" style="1" hidden="1" customWidth="1"/>
    <col min="32" max="32" width="11.7109375" style="1" hidden="1" customWidth="1"/>
    <col min="33" max="33" width="12.42578125" style="1" hidden="1" customWidth="1"/>
    <col min="34" max="43" width="9.140625" style="1" hidden="1" customWidth="1"/>
    <col min="44" max="60" width="9.140625" style="1"/>
  </cols>
  <sheetData>
    <row r="1" spans="1:60" s="30" customFormat="1" ht="25.5" customHeight="1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54">
        <v>43403</v>
      </c>
      <c r="P1" s="55" t="s">
        <v>152</v>
      </c>
    </row>
    <row r="2" spans="1:60" s="1" customFormat="1" ht="24.75" customHeight="1" thickBot="1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0" t="s">
        <v>473</v>
      </c>
      <c r="P2" s="140"/>
      <c r="Q2" s="140"/>
      <c r="R2" s="140"/>
      <c r="S2" s="140"/>
      <c r="T2" s="140"/>
      <c r="U2" s="140"/>
      <c r="V2" s="140"/>
      <c r="W2" s="140"/>
      <c r="X2" s="140"/>
      <c r="Y2" s="141"/>
      <c r="Z2" s="141"/>
      <c r="AA2" s="141"/>
      <c r="AB2" s="141"/>
    </row>
    <row r="3" spans="1:60" ht="40.5" customHeight="1">
      <c r="B3" s="158" t="s">
        <v>43</v>
      </c>
      <c r="C3" s="152" t="s">
        <v>171</v>
      </c>
      <c r="D3" s="152" t="s">
        <v>447</v>
      </c>
      <c r="E3" s="152" t="s">
        <v>43</v>
      </c>
      <c r="F3" s="145" t="s">
        <v>3</v>
      </c>
      <c r="G3" s="146"/>
      <c r="H3" s="145" t="s">
        <v>4</v>
      </c>
      <c r="I3" s="146"/>
      <c r="J3" s="154" t="s">
        <v>5</v>
      </c>
      <c r="K3" s="152" t="s">
        <v>6</v>
      </c>
      <c r="L3" s="152"/>
      <c r="M3" s="152"/>
      <c r="N3" s="156" t="s">
        <v>7</v>
      </c>
      <c r="O3" s="147" t="s">
        <v>33</v>
      </c>
      <c r="P3" s="41" t="s">
        <v>34</v>
      </c>
      <c r="Q3" s="41" t="s">
        <v>36</v>
      </c>
      <c r="R3" s="161" t="s">
        <v>41</v>
      </c>
      <c r="S3" s="163"/>
      <c r="T3" s="163"/>
      <c r="U3" s="163"/>
      <c r="V3" s="162"/>
      <c r="W3" s="161" t="s">
        <v>10</v>
      </c>
      <c r="X3" s="162"/>
      <c r="Y3" s="143"/>
      <c r="Z3" s="143"/>
      <c r="AA3" s="143"/>
      <c r="AB3" s="144"/>
      <c r="AD3" s="1" t="s">
        <v>169</v>
      </c>
      <c r="BG3"/>
      <c r="BH3"/>
    </row>
    <row r="4" spans="1:60" ht="42" customHeight="1">
      <c r="B4" s="159"/>
      <c r="C4" s="153"/>
      <c r="D4" s="153"/>
      <c r="E4" s="153"/>
      <c r="F4" s="3" t="s">
        <v>22</v>
      </c>
      <c r="G4" s="3" t="s">
        <v>25</v>
      </c>
      <c r="H4" s="3" t="s">
        <v>20</v>
      </c>
      <c r="I4" s="3" t="s">
        <v>21</v>
      </c>
      <c r="J4" s="155"/>
      <c r="K4" s="2" t="s">
        <v>8</v>
      </c>
      <c r="L4" s="2" t="s">
        <v>9</v>
      </c>
      <c r="M4" s="2" t="s">
        <v>370</v>
      </c>
      <c r="N4" s="157"/>
      <c r="O4" s="148"/>
      <c r="P4" s="42" t="s">
        <v>35</v>
      </c>
      <c r="Q4" s="42" t="s">
        <v>37</v>
      </c>
      <c r="R4" s="42" t="s">
        <v>38</v>
      </c>
      <c r="S4" s="42" t="s">
        <v>39</v>
      </c>
      <c r="T4" s="42" t="s">
        <v>40</v>
      </c>
      <c r="U4" s="42" t="s">
        <v>14</v>
      </c>
      <c r="V4" s="42" t="s">
        <v>17</v>
      </c>
      <c r="W4" s="42" t="s">
        <v>112</v>
      </c>
      <c r="X4" s="42" t="s">
        <v>42</v>
      </c>
      <c r="Y4" s="43" t="s">
        <v>102</v>
      </c>
      <c r="Z4" s="43" t="s">
        <v>103</v>
      </c>
      <c r="AA4" s="43" t="s">
        <v>104</v>
      </c>
      <c r="AB4" s="44" t="s">
        <v>105</v>
      </c>
      <c r="AD4" s="160" t="s">
        <v>155</v>
      </c>
      <c r="AE4" s="160"/>
      <c r="AF4" s="160"/>
      <c r="AG4" s="160"/>
      <c r="AH4" s="160" t="s">
        <v>167</v>
      </c>
      <c r="AI4" s="160"/>
      <c r="AJ4" s="160"/>
      <c r="AK4" s="160"/>
      <c r="AL4" s="160"/>
      <c r="AM4" s="160" t="s">
        <v>168</v>
      </c>
      <c r="AN4" s="160"/>
      <c r="AO4" s="160"/>
      <c r="AP4" s="160"/>
      <c r="AQ4" s="160"/>
      <c r="BG4"/>
      <c r="BH4"/>
    </row>
    <row r="5" spans="1:60" s="37" customFormat="1" ht="16.5" customHeight="1">
      <c r="A5" s="36"/>
      <c r="B5" s="76" t="s">
        <v>44</v>
      </c>
      <c r="C5" s="45" t="s">
        <v>474</v>
      </c>
      <c r="D5" s="45" t="s">
        <v>45</v>
      </c>
      <c r="E5" s="45" t="s">
        <v>46</v>
      </c>
      <c r="F5" s="45" t="s">
        <v>47</v>
      </c>
      <c r="G5" s="45" t="s">
        <v>48</v>
      </c>
      <c r="H5" s="45" t="s">
        <v>49</v>
      </c>
      <c r="I5" s="45" t="s">
        <v>50</v>
      </c>
      <c r="J5" s="45" t="s">
        <v>51</v>
      </c>
      <c r="K5" s="45" t="s">
        <v>52</v>
      </c>
      <c r="L5" s="45" t="s">
        <v>53</v>
      </c>
      <c r="M5" s="45" t="s">
        <v>54</v>
      </c>
      <c r="N5" s="45" t="s">
        <v>55</v>
      </c>
      <c r="O5" s="61" t="s">
        <v>56</v>
      </c>
      <c r="P5" s="46" t="s">
        <v>57</v>
      </c>
      <c r="Q5" s="46" t="s">
        <v>67</v>
      </c>
      <c r="R5" s="46" t="s">
        <v>68</v>
      </c>
      <c r="S5" s="46" t="s">
        <v>69</v>
      </c>
      <c r="T5" s="46" t="s">
        <v>70</v>
      </c>
      <c r="U5" s="46" t="s">
        <v>71</v>
      </c>
      <c r="V5" s="46" t="s">
        <v>72</v>
      </c>
      <c r="W5" s="46" t="s">
        <v>73</v>
      </c>
      <c r="X5" s="46" t="s">
        <v>74</v>
      </c>
      <c r="Y5" s="47" t="s">
        <v>136</v>
      </c>
      <c r="Z5" s="47" t="s">
        <v>137</v>
      </c>
      <c r="AA5" s="47" t="s">
        <v>138</v>
      </c>
      <c r="AB5" s="48" t="s">
        <v>139</v>
      </c>
      <c r="AC5" s="36"/>
      <c r="AD5" s="36" t="s">
        <v>38</v>
      </c>
      <c r="AE5" s="36" t="s">
        <v>39</v>
      </c>
      <c r="AF5" s="36" t="s">
        <v>40</v>
      </c>
      <c r="AG5" s="36" t="s">
        <v>14</v>
      </c>
      <c r="AH5" s="36" t="s">
        <v>156</v>
      </c>
      <c r="AI5" s="36" t="s">
        <v>157</v>
      </c>
      <c r="AJ5" s="36" t="s">
        <v>158</v>
      </c>
      <c r="AK5" s="36" t="s">
        <v>159</v>
      </c>
      <c r="AL5" s="36" t="s">
        <v>160</v>
      </c>
      <c r="AM5" s="36" t="s">
        <v>161</v>
      </c>
      <c r="AN5" s="36" t="s">
        <v>162</v>
      </c>
      <c r="AO5" s="36" t="s">
        <v>163</v>
      </c>
      <c r="AP5" s="36" t="s">
        <v>164</v>
      </c>
      <c r="AQ5" s="36" t="s">
        <v>165</v>
      </c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</row>
    <row r="6" spans="1:60" s="9" customFormat="1" ht="66" customHeight="1">
      <c r="A6" s="4"/>
      <c r="B6" s="77" t="s">
        <v>188</v>
      </c>
      <c r="C6" s="5" t="s">
        <v>198</v>
      </c>
      <c r="D6" s="84" t="s">
        <v>206</v>
      </c>
      <c r="E6" s="85" t="s">
        <v>206</v>
      </c>
      <c r="F6" s="6" t="s">
        <v>205</v>
      </c>
      <c r="G6" s="6" t="s">
        <v>23</v>
      </c>
      <c r="H6" s="6">
        <v>2015</v>
      </c>
      <c r="I6" s="6">
        <v>2020</v>
      </c>
      <c r="J6" s="7">
        <v>25000000</v>
      </c>
      <c r="K6" s="49">
        <v>0</v>
      </c>
      <c r="L6" s="49">
        <v>57.399999999999991</v>
      </c>
      <c r="M6" s="49">
        <v>21</v>
      </c>
      <c r="N6" s="64" t="s">
        <v>207</v>
      </c>
      <c r="O6" s="59" t="s">
        <v>26</v>
      </c>
      <c r="P6" s="34"/>
      <c r="Q6" s="7"/>
      <c r="R6" s="35"/>
      <c r="S6" s="35"/>
      <c r="T6" s="35"/>
      <c r="U6" s="35"/>
      <c r="V6" s="35">
        <f t="shared" ref="V6:V12" si="0">SUM(R6:U6)</f>
        <v>0</v>
      </c>
      <c r="W6" s="6"/>
      <c r="X6" s="6"/>
      <c r="Y6" s="56" t="e">
        <f>IF(HRF[[#This Row],[31]]="WSKAŹNIK SPECYFICZNY",HRF[[#This Row],[15]]*#REF!,HRF[[#This Row],[32]]*#REF!+#REF!*#REF!+#REF!*#REF!)</f>
        <v>#REF!</v>
      </c>
      <c r="Z6" s="56" t="e">
        <f>IF(HRF[[#This Row],[31]]="WSKAŹNIK SPECYFICZNY","nie zdefinowano",HRF[[#This Row],[32]]*#REF!+#REF!*#REF!+#REF!*#REF!)</f>
        <v>#REF!</v>
      </c>
      <c r="AA6" s="56" t="e">
        <f>IF(HRF[[#This Row],[31]]="WSKAŹNIK SPECYFICZNY","nie zdefinowano",HRF[[#This Row],[32]]*#REF!+#REF!*#REF!+#REF!*#REF!)</f>
        <v>#REF!</v>
      </c>
      <c r="AB6" s="57" t="e">
        <f>IF(HRF[[#This Row],[31]]="WSKAŹNIK SPECYFICZNY",HRF[[#This Row],[15]]*#REF!,HRF[[#This Row],[32]]*#REF!+#REF!*#REF!+#REF!*#REF!)</f>
        <v>#REF!</v>
      </c>
      <c r="AC6" s="4"/>
      <c r="AD6" s="4">
        <f>HRF[[#This Row],[26]]*HRF[[#This Row],[25]]</f>
        <v>0</v>
      </c>
      <c r="AE6" s="4">
        <f>HRF[[#This Row],[27]]*HRF[[#This Row],[25]]</f>
        <v>0</v>
      </c>
      <c r="AF6" s="4">
        <f>HRF[[#This Row],[28]]*HRF[[#This Row],[25]]</f>
        <v>0</v>
      </c>
      <c r="AG6" s="4">
        <f>HRF[[#This Row],[29]]*HRF[[#This Row],[25]]</f>
        <v>0</v>
      </c>
      <c r="AH6" s="4">
        <f>IF(AND(HRF[[#This Row],[6]]="G",HRF[[#This Row],[14]]="nierozpoczęte")=TRUE,1,0)</f>
        <v>1</v>
      </c>
      <c r="AI6" s="4">
        <f>IF(AND(HRF[[#This Row],[6]]="G",HRF[[#This Row],[14]]="w trakcie realizacji ")=TRUE,1,0)</f>
        <v>0</v>
      </c>
      <c r="AJ6" s="4">
        <f>IF(AND(HRF[[#This Row],[6]]="G",HRF[[#This Row],[14]]="zrealizowane")=TRUE,1,0)</f>
        <v>0</v>
      </c>
      <c r="AK6" s="4">
        <f>IF(AND(HRF[[#This Row],[6]]="G",HRF[[#This Row],[14]]="wstrzymane")=TRUE,1,0)</f>
        <v>0</v>
      </c>
      <c r="AL6" s="4">
        <f>IF(AND(HRF[[#This Row],[6]]="G",HRF[[#This Row],[14]]="anulowane")=TRUE,1,0)</f>
        <v>0</v>
      </c>
      <c r="AM6" s="4">
        <f>IF(AND(HRF[[#This Row],[6]]="P",HRF[[#This Row],[14]]="nierozpoczęte")=TRUE,1,0)</f>
        <v>0</v>
      </c>
      <c r="AN6" s="4">
        <f>IF(AND(HRF[[#This Row],[6]]="P",HRF[[#This Row],[14]]="w trakcie realizacji ")=TRUE,1,0)</f>
        <v>0</v>
      </c>
      <c r="AO6" s="4">
        <f>IF(AND(HRF[[#This Row],[6]]="P",HRF[[#This Row],[14]]="zrealizowane")=TRUE,1,0)</f>
        <v>0</v>
      </c>
      <c r="AP6" s="4">
        <f>IF(AND(HRF[[#This Row],[6]]="P",HRF[[#This Row],[14]]="wstrzymane")=TRUE,1,0)</f>
        <v>0</v>
      </c>
      <c r="AQ6" s="4">
        <f>IF(AND(HRF[[#This Row],[6]]="P",HRF[[#This Row],[14]]="anulowane")=TRUE,1,0)</f>
        <v>0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0" s="9" customFormat="1" ht="51" customHeight="1">
      <c r="A7" s="4"/>
      <c r="B7" s="77" t="s">
        <v>189</v>
      </c>
      <c r="C7" s="5" t="s">
        <v>198</v>
      </c>
      <c r="D7" s="84" t="s">
        <v>208</v>
      </c>
      <c r="E7" s="85" t="s">
        <v>208</v>
      </c>
      <c r="F7" s="6" t="s">
        <v>209</v>
      </c>
      <c r="G7" s="6" t="s">
        <v>24</v>
      </c>
      <c r="H7" s="6">
        <v>2015</v>
      </c>
      <c r="I7" s="6">
        <v>2019</v>
      </c>
      <c r="J7" s="7">
        <v>8800000</v>
      </c>
      <c r="K7" s="49">
        <v>3826</v>
      </c>
      <c r="L7" s="49">
        <v>0</v>
      </c>
      <c r="M7" s="49">
        <v>3188</v>
      </c>
      <c r="N7" s="64" t="s">
        <v>207</v>
      </c>
      <c r="O7" s="59" t="s">
        <v>27</v>
      </c>
      <c r="P7" s="34"/>
      <c r="Q7" s="7"/>
      <c r="R7" s="35"/>
      <c r="S7" s="35"/>
      <c r="T7" s="35"/>
      <c r="U7" s="35"/>
      <c r="V7" s="35">
        <f t="shared" si="0"/>
        <v>0</v>
      </c>
      <c r="W7" s="6"/>
      <c r="X7" s="6"/>
      <c r="Y7" s="56" t="e">
        <f>IF(HRF[[#This Row],[31]]="WSKAŹNIK SPECYFICZNY",HRF[[#This Row],[15]]*#REF!,HRF[[#This Row],[32]]*#REF!+#REF!*#REF!+#REF!*#REF!)</f>
        <v>#REF!</v>
      </c>
      <c r="Z7" s="56" t="e">
        <f>IF(HRF[[#This Row],[31]]="WSKAŹNIK SPECYFICZNY","nie zdefinowano",HRF[[#This Row],[32]]*#REF!+#REF!*#REF!+#REF!*#REF!)</f>
        <v>#REF!</v>
      </c>
      <c r="AA7" s="56" t="e">
        <f>IF(HRF[[#This Row],[31]]="WSKAŹNIK SPECYFICZNY","nie zdefinowano",HRF[[#This Row],[32]]*#REF!+#REF!*#REF!+#REF!*#REF!)</f>
        <v>#REF!</v>
      </c>
      <c r="AB7" s="57" t="e">
        <f>IF(HRF[[#This Row],[31]]="WSKAŹNIK SPECYFICZNY",HRF[[#This Row],[15]]*#REF!,HRF[[#This Row],[32]]*#REF!+#REF!*#REF!+#REF!*#REF!)</f>
        <v>#REF!</v>
      </c>
      <c r="AC7" s="4"/>
      <c r="AD7" s="4">
        <f>HRF[[#This Row],[26]]*HRF[[#This Row],[25]]</f>
        <v>0</v>
      </c>
      <c r="AE7" s="4">
        <f>HRF[[#This Row],[27]]*HRF[[#This Row],[25]]</f>
        <v>0</v>
      </c>
      <c r="AF7" s="4">
        <f>HRF[[#This Row],[28]]*HRF[[#This Row],[25]]</f>
        <v>0</v>
      </c>
      <c r="AG7" s="4">
        <f>HRF[[#This Row],[29]]*HRF[[#This Row],[25]]</f>
        <v>0</v>
      </c>
      <c r="AH7" s="4">
        <f>IF(AND(HRF[[#This Row],[6]]="G",HRF[[#This Row],[14]]="nierozpoczęte")=TRUE,1,0)</f>
        <v>0</v>
      </c>
      <c r="AI7" s="4">
        <f>IF(AND(HRF[[#This Row],[6]]="G",HRF[[#This Row],[14]]="w trakcie realizacji ")=TRUE,1,0)</f>
        <v>0</v>
      </c>
      <c r="AJ7" s="4">
        <f>IF(AND(HRF[[#This Row],[6]]="G",HRF[[#This Row],[14]]="zrealizowane")=TRUE,1,0)</f>
        <v>0</v>
      </c>
      <c r="AK7" s="4">
        <f>IF(AND(HRF[[#This Row],[6]]="G",HRF[[#This Row],[14]]="wstrzymane")=TRUE,1,0)</f>
        <v>0</v>
      </c>
      <c r="AL7" s="4">
        <f>IF(AND(HRF[[#This Row],[6]]="G",HRF[[#This Row],[14]]="anulowane")=TRUE,1,0)</f>
        <v>0</v>
      </c>
      <c r="AM7" s="4">
        <f>IF(AND(HRF[[#This Row],[6]]="P",HRF[[#This Row],[14]]="nierozpoczęte")=TRUE,1,0)</f>
        <v>0</v>
      </c>
      <c r="AN7" s="4">
        <f>IF(AND(HRF[[#This Row],[6]]="P",HRF[[#This Row],[14]]="w trakcie realizacji ")=TRUE,1,0)</f>
        <v>1</v>
      </c>
      <c r="AO7" s="4">
        <f>IF(AND(HRF[[#This Row],[6]]="P",HRF[[#This Row],[14]]="zrealizowane")=TRUE,1,0)</f>
        <v>0</v>
      </c>
      <c r="AP7" s="4">
        <f>IF(AND(HRF[[#This Row],[6]]="P",HRF[[#This Row],[14]]="wstrzymane")=TRUE,1,0)</f>
        <v>0</v>
      </c>
      <c r="AQ7" s="4">
        <f>IF(AND(HRF[[#This Row],[6]]="P",HRF[[#This Row],[14]]="anulowane")=TRUE,1,0)</f>
        <v>0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60" s="9" customFormat="1" ht="47.25" customHeight="1">
      <c r="A8" s="4"/>
      <c r="B8" s="77" t="s">
        <v>188</v>
      </c>
      <c r="C8" s="5" t="s">
        <v>198</v>
      </c>
      <c r="D8" s="84" t="s">
        <v>208</v>
      </c>
      <c r="E8" s="85" t="s">
        <v>208</v>
      </c>
      <c r="F8" s="6" t="s">
        <v>421</v>
      </c>
      <c r="G8" s="6" t="s">
        <v>23</v>
      </c>
      <c r="H8" s="6">
        <v>2015</v>
      </c>
      <c r="I8" s="6">
        <v>2019</v>
      </c>
      <c r="J8" s="7">
        <v>370000</v>
      </c>
      <c r="K8" s="49">
        <v>2488.900224</v>
      </c>
      <c r="L8" s="49">
        <v>0</v>
      </c>
      <c r="M8" s="49">
        <v>2070</v>
      </c>
      <c r="N8" s="8" t="s">
        <v>207</v>
      </c>
      <c r="O8" s="59" t="s">
        <v>27</v>
      </c>
      <c r="P8" s="34"/>
      <c r="Q8" s="7"/>
      <c r="R8" s="35"/>
      <c r="S8" s="35"/>
      <c r="T8" s="35"/>
      <c r="U8" s="35"/>
      <c r="V8" s="35">
        <f t="shared" si="0"/>
        <v>0</v>
      </c>
      <c r="W8" s="6"/>
      <c r="X8" s="6"/>
      <c r="Y8" s="56" t="e">
        <f>IF(HRF[[#This Row],[31]]="WSKAŹNIK SPECYFICZNY",HRF[[#This Row],[15]]*#REF!,HRF[[#This Row],[32]]*#REF!+#REF!*#REF!+#REF!*#REF!)</f>
        <v>#REF!</v>
      </c>
      <c r="Z8" s="56" t="e">
        <f>IF(HRF[[#This Row],[31]]="WSKAŹNIK SPECYFICZNY","nie zdefinowano",HRF[[#This Row],[32]]*#REF!+#REF!*#REF!+#REF!*#REF!)</f>
        <v>#REF!</v>
      </c>
      <c r="AA8" s="56" t="e">
        <f>IF(HRF[[#This Row],[31]]="WSKAŹNIK SPECYFICZNY","nie zdefinowano",HRF[[#This Row],[32]]*#REF!+#REF!*#REF!+#REF!*#REF!)</f>
        <v>#REF!</v>
      </c>
      <c r="AB8" s="57" t="e">
        <f>IF(HRF[[#This Row],[31]]="WSKAŹNIK SPECYFICZNY",HRF[[#This Row],[15]]*#REF!,HRF[[#This Row],[32]]*#REF!+#REF!*#REF!+#REF!*#REF!)</f>
        <v>#REF!</v>
      </c>
      <c r="AC8" s="4"/>
      <c r="AD8" s="4">
        <f>HRF[[#This Row],[26]]*HRF[[#This Row],[25]]</f>
        <v>0</v>
      </c>
      <c r="AE8" s="4">
        <f>HRF[[#This Row],[27]]*HRF[[#This Row],[25]]</f>
        <v>0</v>
      </c>
      <c r="AF8" s="4">
        <f>HRF[[#This Row],[28]]*HRF[[#This Row],[25]]</f>
        <v>0</v>
      </c>
      <c r="AG8" s="4">
        <f>HRF[[#This Row],[29]]*HRF[[#This Row],[25]]</f>
        <v>0</v>
      </c>
      <c r="AH8" s="4">
        <f>IF(AND(HRF[[#This Row],[6]]="G",HRF[[#This Row],[14]]="nierozpoczęte")=TRUE,1,0)</f>
        <v>0</v>
      </c>
      <c r="AI8" s="4">
        <f>IF(AND(HRF[[#This Row],[6]]="G",HRF[[#This Row],[14]]="w trakcie realizacji ")=TRUE,1,0)</f>
        <v>1</v>
      </c>
      <c r="AJ8" s="4">
        <f>IF(AND(HRF[[#This Row],[6]]="G",HRF[[#This Row],[14]]="zrealizowane")=TRUE,1,0)</f>
        <v>0</v>
      </c>
      <c r="AK8" s="4">
        <f>IF(AND(HRF[[#This Row],[6]]="G",HRF[[#This Row],[14]]="wstrzymane")=TRUE,1,0)</f>
        <v>0</v>
      </c>
      <c r="AL8" s="4">
        <f>IF(AND(HRF[[#This Row],[6]]="G",HRF[[#This Row],[14]]="anulowane")=TRUE,1,0)</f>
        <v>0</v>
      </c>
      <c r="AM8" s="4">
        <f>IF(AND(HRF[[#This Row],[6]]="P",HRF[[#This Row],[14]]="nierozpoczęte")=TRUE,1,0)</f>
        <v>0</v>
      </c>
      <c r="AN8" s="4">
        <f>IF(AND(HRF[[#This Row],[6]]="P",HRF[[#This Row],[14]]="w trakcie realizacji ")=TRUE,1,0)</f>
        <v>0</v>
      </c>
      <c r="AO8" s="4">
        <f>IF(AND(HRF[[#This Row],[6]]="P",HRF[[#This Row],[14]]="zrealizowane")=TRUE,1,0)</f>
        <v>0</v>
      </c>
      <c r="AP8" s="4">
        <f>IF(AND(HRF[[#This Row],[6]]="P",HRF[[#This Row],[14]]="wstrzymane")=TRUE,1,0)</f>
        <v>0</v>
      </c>
      <c r="AQ8" s="4">
        <f>IF(AND(HRF[[#This Row],[6]]="P",HRF[[#This Row],[14]]="anulowane")=TRUE,1,0)</f>
        <v>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0" s="9" customFormat="1" ht="54.95" customHeight="1">
      <c r="A9" s="4"/>
      <c r="B9" s="77" t="s">
        <v>191</v>
      </c>
      <c r="C9" s="5" t="s">
        <v>198</v>
      </c>
      <c r="D9" s="84" t="s">
        <v>211</v>
      </c>
      <c r="E9" s="85" t="s">
        <v>211</v>
      </c>
      <c r="F9" s="6" t="s">
        <v>212</v>
      </c>
      <c r="G9" s="6" t="s">
        <v>24</v>
      </c>
      <c r="H9" s="6">
        <v>2015</v>
      </c>
      <c r="I9" s="6">
        <v>2020</v>
      </c>
      <c r="J9" s="7">
        <v>1500000000</v>
      </c>
      <c r="K9" s="49">
        <v>0</v>
      </c>
      <c r="L9" s="49">
        <v>0</v>
      </c>
      <c r="M9" s="49">
        <v>282766</v>
      </c>
      <c r="N9" s="64" t="s">
        <v>207</v>
      </c>
      <c r="O9" s="59" t="s">
        <v>26</v>
      </c>
      <c r="P9" s="34"/>
      <c r="Q9" s="7"/>
      <c r="R9" s="35"/>
      <c r="S9" s="35"/>
      <c r="T9" s="35"/>
      <c r="U9" s="35"/>
      <c r="V9" s="35">
        <f t="shared" si="0"/>
        <v>0</v>
      </c>
      <c r="W9" s="6"/>
      <c r="X9" s="6"/>
      <c r="Y9" s="56" t="e">
        <f>IF(HRF[[#This Row],[31]]="WSKAŹNIK SPECYFICZNY",HRF[[#This Row],[15]]*#REF!,HRF[[#This Row],[32]]*#REF!+#REF!*#REF!+#REF!*#REF!)</f>
        <v>#REF!</v>
      </c>
      <c r="Z9" s="56" t="e">
        <f>IF(HRF[[#This Row],[31]]="WSKAŹNIK SPECYFICZNY","nie zdefinowano",HRF[[#This Row],[32]]*#REF!+#REF!*#REF!+#REF!*#REF!)</f>
        <v>#REF!</v>
      </c>
      <c r="AA9" s="56" t="e">
        <f>IF(HRF[[#This Row],[31]]="WSKAŹNIK SPECYFICZNY","nie zdefinowano",HRF[[#This Row],[32]]*#REF!+#REF!*#REF!+#REF!*#REF!)</f>
        <v>#REF!</v>
      </c>
      <c r="AB9" s="57" t="e">
        <f>IF(HRF[[#This Row],[31]]="WSKAŹNIK SPECYFICZNY",HRF[[#This Row],[15]]*#REF!,HRF[[#This Row],[32]]*#REF!+#REF!*#REF!+#REF!*#REF!)</f>
        <v>#REF!</v>
      </c>
      <c r="AC9" s="4"/>
      <c r="AD9" s="4">
        <f>HRF[[#This Row],[26]]*HRF[[#This Row],[25]]</f>
        <v>0</v>
      </c>
      <c r="AE9" s="4">
        <f>HRF[[#This Row],[27]]*HRF[[#This Row],[25]]</f>
        <v>0</v>
      </c>
      <c r="AF9" s="4">
        <f>HRF[[#This Row],[28]]*HRF[[#This Row],[25]]</f>
        <v>0</v>
      </c>
      <c r="AG9" s="4">
        <f>HRF[[#This Row],[29]]*HRF[[#This Row],[25]]</f>
        <v>0</v>
      </c>
      <c r="AH9" s="4">
        <f>IF(AND(HRF[[#This Row],[6]]="G",HRF[[#This Row],[14]]="nierozpoczęte")=TRUE,1,0)</f>
        <v>0</v>
      </c>
      <c r="AI9" s="4">
        <f>IF(AND(HRF[[#This Row],[6]]="G",HRF[[#This Row],[14]]="w trakcie realizacji ")=TRUE,1,0)</f>
        <v>0</v>
      </c>
      <c r="AJ9" s="4">
        <f>IF(AND(HRF[[#This Row],[6]]="G",HRF[[#This Row],[14]]="zrealizowane")=TRUE,1,0)</f>
        <v>0</v>
      </c>
      <c r="AK9" s="4">
        <f>IF(AND(HRF[[#This Row],[6]]="G",HRF[[#This Row],[14]]="wstrzymane")=TRUE,1,0)</f>
        <v>0</v>
      </c>
      <c r="AL9" s="4">
        <f>IF(AND(HRF[[#This Row],[6]]="G",HRF[[#This Row],[14]]="anulowane")=TRUE,1,0)</f>
        <v>0</v>
      </c>
      <c r="AM9" s="4">
        <f>IF(AND(HRF[[#This Row],[6]]="P",HRF[[#This Row],[14]]="nierozpoczęte")=TRUE,1,0)</f>
        <v>1</v>
      </c>
      <c r="AN9" s="4">
        <f>IF(AND(HRF[[#This Row],[6]]="P",HRF[[#This Row],[14]]="w trakcie realizacji ")=TRUE,1,0)</f>
        <v>0</v>
      </c>
      <c r="AO9" s="4">
        <f>IF(AND(HRF[[#This Row],[6]]="P",HRF[[#This Row],[14]]="zrealizowane")=TRUE,1,0)</f>
        <v>0</v>
      </c>
      <c r="AP9" s="4">
        <f>IF(AND(HRF[[#This Row],[6]]="P",HRF[[#This Row],[14]]="wstrzymane")=TRUE,1,0)</f>
        <v>0</v>
      </c>
      <c r="AQ9" s="4">
        <f>IF(AND(HRF[[#This Row],[6]]="P",HRF[[#This Row],[14]]="anulowane")=TRUE,1,0)</f>
        <v>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60" s="9" customFormat="1" ht="54.95" customHeight="1">
      <c r="A10" s="4"/>
      <c r="B10" s="77" t="s">
        <v>192</v>
      </c>
      <c r="C10" s="5" t="s">
        <v>198</v>
      </c>
      <c r="D10" s="84" t="s">
        <v>467</v>
      </c>
      <c r="E10" s="85" t="s">
        <v>213</v>
      </c>
      <c r="F10" s="6" t="s">
        <v>214</v>
      </c>
      <c r="G10" s="6" t="s">
        <v>24</v>
      </c>
      <c r="H10" s="6">
        <v>2015</v>
      </c>
      <c r="I10" s="6">
        <v>2015</v>
      </c>
      <c r="J10" s="7">
        <v>1000000</v>
      </c>
      <c r="K10" s="49">
        <v>5694</v>
      </c>
      <c r="L10" s="49">
        <v>0</v>
      </c>
      <c r="M10" s="49">
        <v>2111</v>
      </c>
      <c r="N10" s="8" t="s">
        <v>207</v>
      </c>
      <c r="O10" s="59" t="s">
        <v>28</v>
      </c>
      <c r="P10" s="34">
        <v>1</v>
      </c>
      <c r="Q10" s="7"/>
      <c r="R10" s="35"/>
      <c r="S10" s="35"/>
      <c r="T10" s="35"/>
      <c r="U10" s="35"/>
      <c r="V10" s="35">
        <f t="shared" si="0"/>
        <v>0</v>
      </c>
      <c r="W10" s="6" t="s">
        <v>99</v>
      </c>
      <c r="X10" s="6"/>
      <c r="Y10" s="56" t="e">
        <f>IF(HRF[[#This Row],[31]]="WSKAŹNIK SPECYFICZNY",HRF[[#This Row],[15]]*#REF!,HRF[[#This Row],[32]]*#REF!+#REF!*#REF!+#REF!*#REF!)</f>
        <v>#REF!</v>
      </c>
      <c r="Z10" s="56" t="str">
        <f>IF(HRF[[#This Row],[31]]="WSKAŹNIK SPECYFICZNY","nie zdefinowano",HRF[[#This Row],[32]]*#REF!+#REF!*#REF!+#REF!*#REF!)</f>
        <v>nie zdefinowano</v>
      </c>
      <c r="AA10" s="56" t="str">
        <f>IF(HRF[[#This Row],[31]]="WSKAŹNIK SPECYFICZNY","nie zdefinowano",HRF[[#This Row],[32]]*#REF!+#REF!*#REF!+#REF!*#REF!)</f>
        <v>nie zdefinowano</v>
      </c>
      <c r="AB10" s="57" t="e">
        <f>IF(HRF[[#This Row],[31]]="WSKAŹNIK SPECYFICZNY",HRF[[#This Row],[15]]*#REF!,HRF[[#This Row],[32]]*#REF!+#REF!*#REF!+#REF!*#REF!)</f>
        <v>#REF!</v>
      </c>
      <c r="AC10" s="4"/>
      <c r="AD10" s="4">
        <f>HRF[[#This Row],[26]]*HRF[[#This Row],[25]]</f>
        <v>0</v>
      </c>
      <c r="AE10" s="4">
        <f>HRF[[#This Row],[27]]*HRF[[#This Row],[25]]</f>
        <v>0</v>
      </c>
      <c r="AF10" s="4">
        <f>HRF[[#This Row],[28]]*HRF[[#This Row],[25]]</f>
        <v>0</v>
      </c>
      <c r="AG10" s="4">
        <f>HRF[[#This Row],[29]]*HRF[[#This Row],[25]]</f>
        <v>0</v>
      </c>
      <c r="AH10" s="4">
        <f>IF(AND(HRF[[#This Row],[6]]="G",HRF[[#This Row],[14]]="nierozpoczęte")=TRUE,1,0)</f>
        <v>0</v>
      </c>
      <c r="AI10" s="4">
        <f>IF(AND(HRF[[#This Row],[6]]="G",HRF[[#This Row],[14]]="w trakcie realizacji ")=TRUE,1,0)</f>
        <v>0</v>
      </c>
      <c r="AJ10" s="4">
        <f>IF(AND(HRF[[#This Row],[6]]="G",HRF[[#This Row],[14]]="zrealizowane")=TRUE,1,0)</f>
        <v>0</v>
      </c>
      <c r="AK10" s="4">
        <f>IF(AND(HRF[[#This Row],[6]]="G",HRF[[#This Row],[14]]="wstrzymane")=TRUE,1,0)</f>
        <v>0</v>
      </c>
      <c r="AL10" s="4">
        <f>IF(AND(HRF[[#This Row],[6]]="G",HRF[[#This Row],[14]]="anulowane")=TRUE,1,0)</f>
        <v>0</v>
      </c>
      <c r="AM10" s="4">
        <f>IF(AND(HRF[[#This Row],[6]]="P",HRF[[#This Row],[14]]="nierozpoczęte")=TRUE,1,0)</f>
        <v>0</v>
      </c>
      <c r="AN10" s="4">
        <f>IF(AND(HRF[[#This Row],[6]]="P",HRF[[#This Row],[14]]="w trakcie realizacji ")=TRUE,1,0)</f>
        <v>0</v>
      </c>
      <c r="AO10" s="4">
        <f>IF(AND(HRF[[#This Row],[6]]="P",HRF[[#This Row],[14]]="zrealizowane")=TRUE,1,0)</f>
        <v>1</v>
      </c>
      <c r="AP10" s="4">
        <f>IF(AND(HRF[[#This Row],[6]]="P",HRF[[#This Row],[14]]="wstrzymane")=TRUE,1,0)</f>
        <v>0</v>
      </c>
      <c r="AQ10" s="4">
        <f>IF(AND(HRF[[#This Row],[6]]="P",HRF[[#This Row],[14]]="anulowane")=TRUE,1,0)</f>
        <v>0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60" s="9" customFormat="1" ht="54.95" customHeight="1">
      <c r="A11" s="4"/>
      <c r="B11" s="77" t="s">
        <v>193</v>
      </c>
      <c r="C11" s="5" t="s">
        <v>198</v>
      </c>
      <c r="D11" s="84" t="s">
        <v>467</v>
      </c>
      <c r="E11" s="85" t="s">
        <v>215</v>
      </c>
      <c r="F11" s="6" t="s">
        <v>216</v>
      </c>
      <c r="G11" s="6" t="s">
        <v>24</v>
      </c>
      <c r="H11" s="6">
        <v>2017</v>
      </c>
      <c r="I11" s="6">
        <v>2020</v>
      </c>
      <c r="J11" s="7">
        <v>9114672</v>
      </c>
      <c r="K11" s="49">
        <v>3911</v>
      </c>
      <c r="L11" s="49">
        <v>0</v>
      </c>
      <c r="M11" s="49">
        <v>571</v>
      </c>
      <c r="N11" s="64" t="s">
        <v>207</v>
      </c>
      <c r="O11" s="59" t="s">
        <v>27</v>
      </c>
      <c r="P11" s="34"/>
      <c r="Q11" s="7"/>
      <c r="R11" s="35"/>
      <c r="S11" s="35"/>
      <c r="T11" s="35"/>
      <c r="U11" s="35"/>
      <c r="V11" s="35">
        <f t="shared" si="0"/>
        <v>0</v>
      </c>
      <c r="W11" s="6"/>
      <c r="X11" s="6"/>
      <c r="Y11" s="56" t="e">
        <f>IF(HRF[[#This Row],[31]]="WSKAŹNIK SPECYFICZNY",HRF[[#This Row],[15]]*#REF!,HRF[[#This Row],[32]]*#REF!+#REF!*#REF!+#REF!*#REF!)</f>
        <v>#REF!</v>
      </c>
      <c r="Z11" s="56" t="e">
        <f>IF(HRF[[#This Row],[31]]="WSKAŹNIK SPECYFICZNY","nie zdefinowano",HRF[[#This Row],[32]]*#REF!+#REF!*#REF!+#REF!*#REF!)</f>
        <v>#REF!</v>
      </c>
      <c r="AA11" s="56" t="e">
        <f>IF(HRF[[#This Row],[31]]="WSKAŹNIK SPECYFICZNY","nie zdefinowano",HRF[[#This Row],[32]]*#REF!+#REF!*#REF!+#REF!*#REF!)</f>
        <v>#REF!</v>
      </c>
      <c r="AB11" s="57" t="e">
        <f>IF(HRF[[#This Row],[31]]="WSKAŹNIK SPECYFICZNY",HRF[[#This Row],[15]]*#REF!,HRF[[#This Row],[32]]*#REF!+#REF!*#REF!+#REF!*#REF!)</f>
        <v>#REF!</v>
      </c>
      <c r="AC11" s="4"/>
      <c r="AD11" s="4">
        <f>HRF[[#This Row],[26]]*HRF[[#This Row],[25]]</f>
        <v>0</v>
      </c>
      <c r="AE11" s="4">
        <f>HRF[[#This Row],[27]]*HRF[[#This Row],[25]]</f>
        <v>0</v>
      </c>
      <c r="AF11" s="4">
        <f>HRF[[#This Row],[28]]*HRF[[#This Row],[25]]</f>
        <v>0</v>
      </c>
      <c r="AG11" s="4">
        <f>HRF[[#This Row],[29]]*HRF[[#This Row],[25]]</f>
        <v>0</v>
      </c>
      <c r="AH11" s="4">
        <f>IF(AND(HRF[[#This Row],[6]]="G",HRF[[#This Row],[14]]="nierozpoczęte")=TRUE,1,0)</f>
        <v>0</v>
      </c>
      <c r="AI11" s="4">
        <f>IF(AND(HRF[[#This Row],[6]]="G",HRF[[#This Row],[14]]="w trakcie realizacji ")=TRUE,1,0)</f>
        <v>0</v>
      </c>
      <c r="AJ11" s="4">
        <f>IF(AND(HRF[[#This Row],[6]]="G",HRF[[#This Row],[14]]="zrealizowane")=TRUE,1,0)</f>
        <v>0</v>
      </c>
      <c r="AK11" s="4">
        <f>IF(AND(HRF[[#This Row],[6]]="G",HRF[[#This Row],[14]]="wstrzymane")=TRUE,1,0)</f>
        <v>0</v>
      </c>
      <c r="AL11" s="4">
        <f>IF(AND(HRF[[#This Row],[6]]="G",HRF[[#This Row],[14]]="anulowane")=TRUE,1,0)</f>
        <v>0</v>
      </c>
      <c r="AM11" s="4">
        <f>IF(AND(HRF[[#This Row],[6]]="P",HRF[[#This Row],[14]]="nierozpoczęte")=TRUE,1,0)</f>
        <v>0</v>
      </c>
      <c r="AN11" s="4">
        <f>IF(AND(HRF[[#This Row],[6]]="P",HRF[[#This Row],[14]]="w trakcie realizacji ")=TRUE,1,0)</f>
        <v>1</v>
      </c>
      <c r="AO11" s="4">
        <f>IF(AND(HRF[[#This Row],[6]]="P",HRF[[#This Row],[14]]="zrealizowane")=TRUE,1,0)</f>
        <v>0</v>
      </c>
      <c r="AP11" s="4">
        <f>IF(AND(HRF[[#This Row],[6]]="P",HRF[[#This Row],[14]]="wstrzymane")=TRUE,1,0)</f>
        <v>0</v>
      </c>
      <c r="AQ11" s="4">
        <f>IF(AND(HRF[[#This Row],[6]]="P",HRF[[#This Row],[14]]="anulowane")=TRUE,1,0)</f>
        <v>0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60" s="9" customFormat="1" ht="54.95" customHeight="1">
      <c r="A12" s="4"/>
      <c r="B12" s="77" t="s">
        <v>194</v>
      </c>
      <c r="C12" s="5" t="s">
        <v>198</v>
      </c>
      <c r="D12" s="84" t="s">
        <v>467</v>
      </c>
      <c r="E12" s="86" t="s">
        <v>217</v>
      </c>
      <c r="F12" s="6" t="s">
        <v>212</v>
      </c>
      <c r="G12" s="6" t="s">
        <v>24</v>
      </c>
      <c r="H12" s="10">
        <v>2015</v>
      </c>
      <c r="I12" s="10">
        <v>2016</v>
      </c>
      <c r="J12" s="11">
        <v>11000000</v>
      </c>
      <c r="K12" s="49">
        <v>971.10000000000036</v>
      </c>
      <c r="L12" s="49">
        <v>0</v>
      </c>
      <c r="M12" s="49">
        <v>438</v>
      </c>
      <c r="N12" s="70" t="s">
        <v>207</v>
      </c>
      <c r="O12" s="59" t="s">
        <v>28</v>
      </c>
      <c r="P12" s="34">
        <v>1</v>
      </c>
      <c r="Q12" s="7"/>
      <c r="R12" s="35"/>
      <c r="S12" s="35"/>
      <c r="T12" s="35"/>
      <c r="U12" s="35"/>
      <c r="V12" s="35">
        <f t="shared" si="0"/>
        <v>0</v>
      </c>
      <c r="W12" s="6" t="s">
        <v>99</v>
      </c>
      <c r="X12" s="6"/>
      <c r="Y12" s="56" t="e">
        <f>IF(HRF[[#This Row],[31]]="WSKAŹNIK SPECYFICZNY",HRF[[#This Row],[15]]*#REF!,HRF[[#This Row],[32]]*#REF!+#REF!*#REF!+#REF!*#REF!)</f>
        <v>#REF!</v>
      </c>
      <c r="Z12" s="56" t="str">
        <f>IF(HRF[[#This Row],[31]]="WSKAŹNIK SPECYFICZNY","nie zdefinowano",HRF[[#This Row],[32]]*#REF!+#REF!*#REF!+#REF!*#REF!)</f>
        <v>nie zdefinowano</v>
      </c>
      <c r="AA12" s="56" t="str">
        <f>IF(HRF[[#This Row],[31]]="WSKAŹNIK SPECYFICZNY","nie zdefinowano",HRF[[#This Row],[32]]*#REF!+#REF!*#REF!+#REF!*#REF!)</f>
        <v>nie zdefinowano</v>
      </c>
      <c r="AB12" s="57" t="e">
        <f>IF(HRF[[#This Row],[31]]="WSKAŹNIK SPECYFICZNY",HRF[[#This Row],[15]]*#REF!,HRF[[#This Row],[32]]*#REF!+#REF!*#REF!+#REF!*#REF!)</f>
        <v>#REF!</v>
      </c>
      <c r="AC12" s="4"/>
      <c r="AD12" s="4">
        <f>HRF[[#This Row],[26]]*HRF[[#This Row],[25]]</f>
        <v>0</v>
      </c>
      <c r="AE12" s="4">
        <f>HRF[[#This Row],[27]]*HRF[[#This Row],[25]]</f>
        <v>0</v>
      </c>
      <c r="AF12" s="4">
        <f>HRF[[#This Row],[28]]*HRF[[#This Row],[25]]</f>
        <v>0</v>
      </c>
      <c r="AG12" s="4">
        <f>HRF[[#This Row],[29]]*HRF[[#This Row],[25]]</f>
        <v>0</v>
      </c>
      <c r="AH12" s="4">
        <f>IF(AND(HRF[[#This Row],[6]]="G",HRF[[#This Row],[14]]="nierozpoczęte")=TRUE,1,0)</f>
        <v>0</v>
      </c>
      <c r="AI12" s="4">
        <f>IF(AND(HRF[[#This Row],[6]]="G",HRF[[#This Row],[14]]="w trakcie realizacji ")=TRUE,1,0)</f>
        <v>0</v>
      </c>
      <c r="AJ12" s="4">
        <f>IF(AND(HRF[[#This Row],[6]]="G",HRF[[#This Row],[14]]="zrealizowane")=TRUE,1,0)</f>
        <v>0</v>
      </c>
      <c r="AK12" s="4">
        <f>IF(AND(HRF[[#This Row],[6]]="G",HRF[[#This Row],[14]]="wstrzymane")=TRUE,1,0)</f>
        <v>0</v>
      </c>
      <c r="AL12" s="4">
        <f>IF(AND(HRF[[#This Row],[6]]="G",HRF[[#This Row],[14]]="anulowane")=TRUE,1,0)</f>
        <v>0</v>
      </c>
      <c r="AM12" s="4">
        <f>IF(AND(HRF[[#This Row],[6]]="P",HRF[[#This Row],[14]]="nierozpoczęte")=TRUE,1,0)</f>
        <v>0</v>
      </c>
      <c r="AN12" s="4">
        <f>IF(AND(HRF[[#This Row],[6]]="P",HRF[[#This Row],[14]]="w trakcie realizacji ")=TRUE,1,0)</f>
        <v>0</v>
      </c>
      <c r="AO12" s="4">
        <f>IF(AND(HRF[[#This Row],[6]]="P",HRF[[#This Row],[14]]="zrealizowane")=TRUE,1,0)</f>
        <v>1</v>
      </c>
      <c r="AP12" s="4">
        <f>IF(AND(HRF[[#This Row],[6]]="P",HRF[[#This Row],[14]]="wstrzymane")=TRUE,1,0)</f>
        <v>0</v>
      </c>
      <c r="AQ12" s="4">
        <f>IF(AND(HRF[[#This Row],[6]]="P",HRF[[#This Row],[14]]="anulowane")=TRUE,1,0)</f>
        <v>0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60" s="9" customFormat="1" ht="54.95" customHeight="1">
      <c r="A13" s="4"/>
      <c r="B13" s="77" t="s">
        <v>195</v>
      </c>
      <c r="C13" s="14" t="s">
        <v>198</v>
      </c>
      <c r="D13" s="84" t="s">
        <v>467</v>
      </c>
      <c r="E13" s="87" t="s">
        <v>218</v>
      </c>
      <c r="F13" s="6" t="s">
        <v>212</v>
      </c>
      <c r="G13" s="6" t="s">
        <v>24</v>
      </c>
      <c r="H13" s="6">
        <v>2018</v>
      </c>
      <c r="I13" s="6">
        <v>2020</v>
      </c>
      <c r="J13" s="11">
        <v>10100000</v>
      </c>
      <c r="K13" s="49" t="s">
        <v>12</v>
      </c>
      <c r="L13" s="49">
        <v>0</v>
      </c>
      <c r="M13" s="49" t="s">
        <v>12</v>
      </c>
      <c r="N13" s="64" t="s">
        <v>207</v>
      </c>
      <c r="O13" s="74" t="s">
        <v>27</v>
      </c>
      <c r="P13" s="34"/>
      <c r="Q13" s="7"/>
      <c r="R13" s="35"/>
      <c r="S13" s="35"/>
      <c r="T13" s="35"/>
      <c r="U13" s="35"/>
      <c r="V13" s="35">
        <f t="shared" ref="V13:V58" si="1">SUM(R13:U13)</f>
        <v>0</v>
      </c>
      <c r="W13" s="6"/>
      <c r="X13" s="6"/>
      <c r="Y13" s="56" t="e">
        <f>IF(HRF[[#This Row],[31]]="WSKAŹNIK SPECYFICZNY",HRF[[#This Row],[15]]*#REF!,HRF[[#This Row],[32]]*#REF!+#REF!*#REF!+#REF!*#REF!)</f>
        <v>#REF!</v>
      </c>
      <c r="Z13" s="56" t="e">
        <f>IF(HRF[[#This Row],[31]]="WSKAŹNIK SPECYFICZNY","nie zdefinowano",HRF[[#This Row],[32]]*#REF!+#REF!*#REF!+#REF!*#REF!)</f>
        <v>#REF!</v>
      </c>
      <c r="AA13" s="56" t="e">
        <f>IF(HRF[[#This Row],[31]]="WSKAŹNIK SPECYFICZNY","nie zdefinowano",HRF[[#This Row],[32]]*#REF!+#REF!*#REF!+#REF!*#REF!)</f>
        <v>#REF!</v>
      </c>
      <c r="AB13" s="56" t="e">
        <f>IF(HRF[[#This Row],[31]]="WSKAŹNIK SPECYFICZNY",HRF[[#This Row],[15]]*#REF!,HRF[[#This Row],[32]]*#REF!+#REF!*#REF!+#REF!*#REF!)</f>
        <v>#REF!</v>
      </c>
      <c r="AC13" s="4"/>
      <c r="AD13" s="4">
        <f>HRF[[#This Row],[26]]*HRF[[#This Row],[25]]</f>
        <v>0</v>
      </c>
      <c r="AE13" s="4">
        <f>HRF[[#This Row],[27]]*HRF[[#This Row],[25]]</f>
        <v>0</v>
      </c>
      <c r="AF13" s="4">
        <f>HRF[[#This Row],[28]]*HRF[[#This Row],[25]]</f>
        <v>0</v>
      </c>
      <c r="AG13" s="4">
        <f>HRF[[#This Row],[29]]*HRF[[#This Row],[25]]</f>
        <v>0</v>
      </c>
      <c r="AH13" s="4">
        <f>IF(AND(HRF[[#This Row],[6]]="G",HRF[[#This Row],[14]]="nierozpoczęte")=TRUE,1,0)</f>
        <v>0</v>
      </c>
      <c r="AI13" s="4">
        <f>IF(AND(HRF[[#This Row],[6]]="G",HRF[[#This Row],[14]]="w trakcie realizacji ")=TRUE,1,0)</f>
        <v>0</v>
      </c>
      <c r="AJ13" s="4">
        <f>IF(AND(HRF[[#This Row],[6]]="G",HRF[[#This Row],[14]]="zrealizowane")=TRUE,1,0)</f>
        <v>0</v>
      </c>
      <c r="AK13" s="4">
        <f>IF(AND(HRF[[#This Row],[6]]="G",HRF[[#This Row],[14]]="wstrzymane")=TRUE,1,0)</f>
        <v>0</v>
      </c>
      <c r="AL13" s="4">
        <f>IF(AND(HRF[[#This Row],[6]]="G",HRF[[#This Row],[14]]="anulowane")=TRUE,1,0)</f>
        <v>0</v>
      </c>
      <c r="AM13" s="4">
        <f>IF(AND(HRF[[#This Row],[6]]="P",HRF[[#This Row],[14]]="nierozpoczęte")=TRUE,1,0)</f>
        <v>0</v>
      </c>
      <c r="AN13" s="4">
        <f>IF(AND(HRF[[#This Row],[6]]="P",HRF[[#This Row],[14]]="w trakcie realizacji ")=TRUE,1,0)</f>
        <v>1</v>
      </c>
      <c r="AO13" s="4">
        <f>IF(AND(HRF[[#This Row],[6]]="P",HRF[[#This Row],[14]]="zrealizowane")=TRUE,1,0)</f>
        <v>0</v>
      </c>
      <c r="AP13" s="4">
        <f>IF(AND(HRF[[#This Row],[6]]="P",HRF[[#This Row],[14]]="wstrzymane")=TRUE,1,0)</f>
        <v>0</v>
      </c>
      <c r="AQ13" s="4">
        <f>IF(AND(HRF[[#This Row],[6]]="P",HRF[[#This Row],[14]]="anulowane")=TRUE,1,0)</f>
        <v>0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60" s="16" customFormat="1" ht="54.95" customHeight="1">
      <c r="A14" s="13"/>
      <c r="B14" s="77" t="s">
        <v>196</v>
      </c>
      <c r="C14" s="14" t="s">
        <v>198</v>
      </c>
      <c r="D14" s="84" t="s">
        <v>467</v>
      </c>
      <c r="E14" s="85" t="s">
        <v>219</v>
      </c>
      <c r="F14" s="6" t="s">
        <v>212</v>
      </c>
      <c r="G14" s="6" t="s">
        <v>24</v>
      </c>
      <c r="H14" s="6">
        <v>2018</v>
      </c>
      <c r="I14" s="6">
        <v>2019</v>
      </c>
      <c r="J14" s="11">
        <v>29520000</v>
      </c>
      <c r="K14" s="49">
        <v>14157</v>
      </c>
      <c r="L14" s="49">
        <v>0</v>
      </c>
      <c r="M14" s="49">
        <v>6383</v>
      </c>
      <c r="N14" s="64" t="s">
        <v>207</v>
      </c>
      <c r="O14" s="50" t="s">
        <v>27</v>
      </c>
      <c r="P14" s="34"/>
      <c r="Q14" s="32"/>
      <c r="R14" s="35"/>
      <c r="S14" s="35"/>
      <c r="T14" s="35"/>
      <c r="U14" s="35"/>
      <c r="V14" s="35">
        <f t="shared" si="1"/>
        <v>0</v>
      </c>
      <c r="W14" s="6"/>
      <c r="X14" s="6"/>
      <c r="Y14" s="56" t="e">
        <f>IF(HRF[[#This Row],[31]]="WSKAŹNIK SPECYFICZNY",HRF[[#This Row],[15]]*#REF!,HRF[[#This Row],[32]]*#REF!+#REF!*#REF!+#REF!*#REF!)</f>
        <v>#REF!</v>
      </c>
      <c r="Z14" s="56" t="e">
        <f>IF(HRF[[#This Row],[31]]="WSKAŹNIK SPECYFICZNY","nie zdefinowano",HRF[[#This Row],[32]]*#REF!+#REF!*#REF!+#REF!*#REF!)</f>
        <v>#REF!</v>
      </c>
      <c r="AA14" s="56" t="e">
        <f>IF(HRF[[#This Row],[31]]="WSKAŹNIK SPECYFICZNY","nie zdefinowano",HRF[[#This Row],[32]]*#REF!+#REF!*#REF!+#REF!*#REF!)</f>
        <v>#REF!</v>
      </c>
      <c r="AB14" s="57" t="e">
        <f>IF(HRF[[#This Row],[31]]="WSKAŹNIK SPECYFICZNY",HRF[[#This Row],[15]]*#REF!,HRF[[#This Row],[32]]*#REF!+#REF!*#REF!+#REF!*#REF!)</f>
        <v>#REF!</v>
      </c>
      <c r="AC14" s="13"/>
      <c r="AD14" s="4">
        <f>HRF[[#This Row],[26]]*HRF[[#This Row],[25]]</f>
        <v>0</v>
      </c>
      <c r="AE14" s="4">
        <f>HRF[[#This Row],[27]]*HRF[[#This Row],[25]]</f>
        <v>0</v>
      </c>
      <c r="AF14" s="4">
        <f>HRF[[#This Row],[28]]*HRF[[#This Row],[25]]</f>
        <v>0</v>
      </c>
      <c r="AG14" s="4">
        <f>HRF[[#This Row],[29]]*HRF[[#This Row],[25]]</f>
        <v>0</v>
      </c>
      <c r="AH14" s="4">
        <f>IF(AND(HRF[[#This Row],[6]]="G",HRF[[#This Row],[14]]="nierozpoczęte")=TRUE,1,0)</f>
        <v>0</v>
      </c>
      <c r="AI14" s="4">
        <f>IF(AND(HRF[[#This Row],[6]]="G",HRF[[#This Row],[14]]="w trakcie realizacji ")=TRUE,1,0)</f>
        <v>0</v>
      </c>
      <c r="AJ14" s="4">
        <f>IF(AND(HRF[[#This Row],[6]]="G",HRF[[#This Row],[14]]="zrealizowane")=TRUE,1,0)</f>
        <v>0</v>
      </c>
      <c r="AK14" s="4">
        <f>IF(AND(HRF[[#This Row],[6]]="G",HRF[[#This Row],[14]]="wstrzymane")=TRUE,1,0)</f>
        <v>0</v>
      </c>
      <c r="AL14" s="4">
        <f>IF(AND(HRF[[#This Row],[6]]="G",HRF[[#This Row],[14]]="anulowane")=TRUE,1,0)</f>
        <v>0</v>
      </c>
      <c r="AM14" s="4">
        <f>IF(AND(HRF[[#This Row],[6]]="P",HRF[[#This Row],[14]]="nierozpoczęte")=TRUE,1,0)</f>
        <v>0</v>
      </c>
      <c r="AN14" s="4">
        <f>IF(AND(HRF[[#This Row],[6]]="P",HRF[[#This Row],[14]]="w trakcie realizacji ")=TRUE,1,0)</f>
        <v>1</v>
      </c>
      <c r="AO14" s="4">
        <f>IF(AND(HRF[[#This Row],[6]]="P",HRF[[#This Row],[14]]="zrealizowane")=TRUE,1,0)</f>
        <v>0</v>
      </c>
      <c r="AP14" s="4">
        <f>IF(AND(HRF[[#This Row],[6]]="P",HRF[[#This Row],[14]]="wstrzymane")=TRUE,1,0)</f>
        <v>0</v>
      </c>
      <c r="AQ14" s="4">
        <f>IF(AND(HRF[[#This Row],[6]]="P",HRF[[#This Row],[14]]="anulowane")=TRUE,1,0)</f>
        <v>0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60" s="9" customFormat="1" ht="54.95" customHeight="1">
      <c r="A15" s="4"/>
      <c r="B15" s="77" t="s">
        <v>52</v>
      </c>
      <c r="C15" s="14" t="s">
        <v>198</v>
      </c>
      <c r="D15" s="84" t="s">
        <v>467</v>
      </c>
      <c r="E15" s="87" t="s">
        <v>220</v>
      </c>
      <c r="F15" s="6" t="s">
        <v>212</v>
      </c>
      <c r="G15" s="6" t="s">
        <v>24</v>
      </c>
      <c r="H15" s="6">
        <v>2016</v>
      </c>
      <c r="I15" s="6">
        <v>2017</v>
      </c>
      <c r="J15" s="11">
        <v>2460000</v>
      </c>
      <c r="K15" s="49">
        <v>7136.2000000000007</v>
      </c>
      <c r="L15" s="49">
        <v>0</v>
      </c>
      <c r="M15" s="49">
        <v>2649</v>
      </c>
      <c r="N15" s="64" t="s">
        <v>207</v>
      </c>
      <c r="O15" s="75" t="s">
        <v>28</v>
      </c>
      <c r="P15" s="34">
        <v>1</v>
      </c>
      <c r="Q15" s="7"/>
      <c r="R15" s="35"/>
      <c r="S15" s="35"/>
      <c r="T15" s="35"/>
      <c r="U15" s="35"/>
      <c r="V15" s="35">
        <f t="shared" si="1"/>
        <v>0</v>
      </c>
      <c r="W15" s="6" t="s">
        <v>99</v>
      </c>
      <c r="X15" s="6"/>
      <c r="Y15" s="56" t="e">
        <f>IF(HRF[[#This Row],[31]]="WSKAŹNIK SPECYFICZNY",HRF[[#This Row],[15]]*#REF!,HRF[[#This Row],[32]]*#REF!+#REF!*#REF!+#REF!*#REF!)</f>
        <v>#REF!</v>
      </c>
      <c r="Z15" s="56" t="str">
        <f>IF(HRF[[#This Row],[31]]="WSKAŹNIK SPECYFICZNY","nie zdefinowano",HRF[[#This Row],[32]]*#REF!+#REF!*#REF!+#REF!*#REF!)</f>
        <v>nie zdefinowano</v>
      </c>
      <c r="AA15" s="56" t="str">
        <f>IF(HRF[[#This Row],[31]]="WSKAŹNIK SPECYFICZNY","nie zdefinowano",HRF[[#This Row],[32]]*#REF!+#REF!*#REF!+#REF!*#REF!)</f>
        <v>nie zdefinowano</v>
      </c>
      <c r="AB15" s="57" t="e">
        <f>IF(HRF[[#This Row],[31]]="WSKAŹNIK SPECYFICZNY",HRF[[#This Row],[15]]*#REF!,HRF[[#This Row],[32]]*#REF!+#REF!*#REF!+#REF!*#REF!)</f>
        <v>#REF!</v>
      </c>
      <c r="AC15" s="4"/>
      <c r="AD15" s="4">
        <f>HRF[[#This Row],[26]]*HRF[[#This Row],[25]]</f>
        <v>0</v>
      </c>
      <c r="AE15" s="4">
        <f>HRF[[#This Row],[27]]*HRF[[#This Row],[25]]</f>
        <v>0</v>
      </c>
      <c r="AF15" s="4">
        <f>HRF[[#This Row],[28]]*HRF[[#This Row],[25]]</f>
        <v>0</v>
      </c>
      <c r="AG15" s="4">
        <f>HRF[[#This Row],[29]]*HRF[[#This Row],[25]]</f>
        <v>0</v>
      </c>
      <c r="AH15" s="4">
        <f>IF(AND(HRF[[#This Row],[6]]="G",HRF[[#This Row],[14]]="nierozpoczęte")=TRUE,1,0)</f>
        <v>0</v>
      </c>
      <c r="AI15" s="4">
        <f>IF(AND(HRF[[#This Row],[6]]="G",HRF[[#This Row],[14]]="w trakcie realizacji ")=TRUE,1,0)</f>
        <v>0</v>
      </c>
      <c r="AJ15" s="4">
        <f>IF(AND(HRF[[#This Row],[6]]="G",HRF[[#This Row],[14]]="zrealizowane")=TRUE,1,0)</f>
        <v>0</v>
      </c>
      <c r="AK15" s="4">
        <f>IF(AND(HRF[[#This Row],[6]]="G",HRF[[#This Row],[14]]="wstrzymane")=TRUE,1,0)</f>
        <v>0</v>
      </c>
      <c r="AL15" s="4">
        <f>IF(AND(HRF[[#This Row],[6]]="G",HRF[[#This Row],[14]]="anulowane")=TRUE,1,0)</f>
        <v>0</v>
      </c>
      <c r="AM15" s="4">
        <f>IF(AND(HRF[[#This Row],[6]]="P",HRF[[#This Row],[14]]="nierozpoczęte")=TRUE,1,0)</f>
        <v>0</v>
      </c>
      <c r="AN15" s="4">
        <f>IF(AND(HRF[[#This Row],[6]]="P",HRF[[#This Row],[14]]="w trakcie realizacji ")=TRUE,1,0)</f>
        <v>0</v>
      </c>
      <c r="AO15" s="4">
        <f>IF(AND(HRF[[#This Row],[6]]="P",HRF[[#This Row],[14]]="zrealizowane")=TRUE,1,0)</f>
        <v>1</v>
      </c>
      <c r="AP15" s="4">
        <f>IF(AND(HRF[[#This Row],[6]]="P",HRF[[#This Row],[14]]="wstrzymane")=TRUE,1,0)</f>
        <v>0</v>
      </c>
      <c r="AQ15" s="4">
        <f>IF(AND(HRF[[#This Row],[6]]="P",HRF[[#This Row],[14]]="anulowane")=TRUE,1,0)</f>
        <v>0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60" s="16" customFormat="1" ht="54.95" customHeight="1">
      <c r="A16" s="13"/>
      <c r="B16" s="77" t="s">
        <v>53</v>
      </c>
      <c r="C16" s="14" t="s">
        <v>198</v>
      </c>
      <c r="D16" s="84" t="s">
        <v>467</v>
      </c>
      <c r="E16" s="86" t="s">
        <v>221</v>
      </c>
      <c r="F16" s="6" t="s">
        <v>212</v>
      </c>
      <c r="G16" s="6" t="s">
        <v>24</v>
      </c>
      <c r="H16" s="6">
        <v>2017</v>
      </c>
      <c r="I16" s="6">
        <v>2017</v>
      </c>
      <c r="J16" s="7">
        <v>2460000</v>
      </c>
      <c r="K16" s="49">
        <v>0</v>
      </c>
      <c r="L16" s="49">
        <v>0</v>
      </c>
      <c r="M16" s="49">
        <v>0</v>
      </c>
      <c r="N16" s="70" t="s">
        <v>207</v>
      </c>
      <c r="O16" s="50" t="s">
        <v>28</v>
      </c>
      <c r="P16" s="34">
        <v>1</v>
      </c>
      <c r="Q16" s="32"/>
      <c r="R16" s="35"/>
      <c r="S16" s="35"/>
      <c r="T16" s="35"/>
      <c r="U16" s="35"/>
      <c r="V16" s="35">
        <f t="shared" si="1"/>
        <v>0</v>
      </c>
      <c r="W16" s="6" t="s">
        <v>99</v>
      </c>
      <c r="X16" s="6"/>
      <c r="Y16" s="56" t="e">
        <f>IF(HRF[[#This Row],[31]]="WSKAŹNIK SPECYFICZNY",HRF[[#This Row],[15]]*#REF!,HRF[[#This Row],[32]]*#REF!+#REF!*#REF!+#REF!*#REF!)</f>
        <v>#REF!</v>
      </c>
      <c r="Z16" s="56" t="str">
        <f>IF(HRF[[#This Row],[31]]="WSKAŹNIK SPECYFICZNY","nie zdefinowano",HRF[[#This Row],[32]]*#REF!+#REF!*#REF!+#REF!*#REF!)</f>
        <v>nie zdefinowano</v>
      </c>
      <c r="AA16" s="56" t="str">
        <f>IF(HRF[[#This Row],[31]]="WSKAŹNIK SPECYFICZNY","nie zdefinowano",HRF[[#This Row],[32]]*#REF!+#REF!*#REF!+#REF!*#REF!)</f>
        <v>nie zdefinowano</v>
      </c>
      <c r="AB16" s="57" t="e">
        <f>IF(HRF[[#This Row],[31]]="WSKAŹNIK SPECYFICZNY",HRF[[#This Row],[15]]*#REF!,HRF[[#This Row],[32]]*#REF!+#REF!*#REF!+#REF!*#REF!)</f>
        <v>#REF!</v>
      </c>
      <c r="AC16" s="13"/>
      <c r="AD16" s="4">
        <f>HRF[[#This Row],[26]]*HRF[[#This Row],[25]]</f>
        <v>0</v>
      </c>
      <c r="AE16" s="4">
        <f>HRF[[#This Row],[27]]*HRF[[#This Row],[25]]</f>
        <v>0</v>
      </c>
      <c r="AF16" s="4">
        <f>HRF[[#This Row],[28]]*HRF[[#This Row],[25]]</f>
        <v>0</v>
      </c>
      <c r="AG16" s="4">
        <f>HRF[[#This Row],[29]]*HRF[[#This Row],[25]]</f>
        <v>0</v>
      </c>
      <c r="AH16" s="4">
        <f>IF(AND(HRF[[#This Row],[6]]="G",HRF[[#This Row],[14]]="nierozpoczęte")=TRUE,1,0)</f>
        <v>0</v>
      </c>
      <c r="AI16" s="4">
        <f>IF(AND(HRF[[#This Row],[6]]="G",HRF[[#This Row],[14]]="w trakcie realizacji ")=TRUE,1,0)</f>
        <v>0</v>
      </c>
      <c r="AJ16" s="4">
        <f>IF(AND(HRF[[#This Row],[6]]="G",HRF[[#This Row],[14]]="zrealizowane")=TRUE,1,0)</f>
        <v>0</v>
      </c>
      <c r="AK16" s="4">
        <f>IF(AND(HRF[[#This Row],[6]]="G",HRF[[#This Row],[14]]="wstrzymane")=TRUE,1,0)</f>
        <v>0</v>
      </c>
      <c r="AL16" s="4">
        <f>IF(AND(HRF[[#This Row],[6]]="G",HRF[[#This Row],[14]]="anulowane")=TRUE,1,0)</f>
        <v>0</v>
      </c>
      <c r="AM16" s="4">
        <f>IF(AND(HRF[[#This Row],[6]]="P",HRF[[#This Row],[14]]="nierozpoczęte")=TRUE,1,0)</f>
        <v>0</v>
      </c>
      <c r="AN16" s="4">
        <f>IF(AND(HRF[[#This Row],[6]]="P",HRF[[#This Row],[14]]="w trakcie realizacji ")=TRUE,1,0)</f>
        <v>0</v>
      </c>
      <c r="AO16" s="4">
        <f>IF(AND(HRF[[#This Row],[6]]="P",HRF[[#This Row],[14]]="zrealizowane")=TRUE,1,0)</f>
        <v>1</v>
      </c>
      <c r="AP16" s="4">
        <f>IF(AND(HRF[[#This Row],[6]]="P",HRF[[#This Row],[14]]="wstrzymane")=TRUE,1,0)</f>
        <v>0</v>
      </c>
      <c r="AQ16" s="4">
        <f>IF(AND(HRF[[#This Row],[6]]="P",HRF[[#This Row],[14]]="anulowane")=TRUE,1,0)</f>
        <v>0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spans="1:58" s="9" customFormat="1" ht="54.95" customHeight="1">
      <c r="A17" s="4"/>
      <c r="B17" s="77" t="s">
        <v>54</v>
      </c>
      <c r="C17" s="14" t="s">
        <v>198</v>
      </c>
      <c r="D17" s="84" t="s">
        <v>467</v>
      </c>
      <c r="E17" s="87" t="s">
        <v>222</v>
      </c>
      <c r="F17" s="6" t="s">
        <v>212</v>
      </c>
      <c r="G17" s="65" t="s">
        <v>24</v>
      </c>
      <c r="H17" s="65">
        <v>2017</v>
      </c>
      <c r="I17" s="65">
        <v>2018</v>
      </c>
      <c r="J17" s="66">
        <v>3940000</v>
      </c>
      <c r="K17" s="67">
        <v>210</v>
      </c>
      <c r="L17" s="67">
        <v>0</v>
      </c>
      <c r="M17" s="67">
        <v>78</v>
      </c>
      <c r="N17" s="12" t="s">
        <v>207</v>
      </c>
      <c r="O17" s="75" t="s">
        <v>27</v>
      </c>
      <c r="P17" s="34"/>
      <c r="Q17" s="7"/>
      <c r="R17" s="35"/>
      <c r="S17" s="35"/>
      <c r="T17" s="35"/>
      <c r="U17" s="35"/>
      <c r="V17" s="35">
        <f t="shared" si="1"/>
        <v>0</v>
      </c>
      <c r="W17" s="6" t="s">
        <v>143</v>
      </c>
      <c r="X17" s="6">
        <v>33345</v>
      </c>
      <c r="Y17" s="56" t="e">
        <f>IF(HRF[[#This Row],[31]]="WSKAŹNIK SPECYFICZNY",HRF[[#This Row],[15]]*#REF!,HRF[[#This Row],[32]]*#REF!+#REF!*#REF!+#REF!*#REF!)</f>
        <v>#REF!</v>
      </c>
      <c r="Z17" s="56" t="e">
        <f>IF(HRF[[#This Row],[31]]="WSKAŹNIK SPECYFICZNY","nie zdefinowano",HRF[[#This Row],[32]]*#REF!+#REF!*#REF!+#REF!*#REF!)</f>
        <v>#REF!</v>
      </c>
      <c r="AA17" s="56" t="e">
        <f>IF(HRF[[#This Row],[31]]="WSKAŹNIK SPECYFICZNY","nie zdefinowano",HRF[[#This Row],[32]]*#REF!+#REF!*#REF!+#REF!*#REF!)</f>
        <v>#REF!</v>
      </c>
      <c r="AB17" s="57" t="e">
        <f>IF(HRF[[#This Row],[31]]="WSKAŹNIK SPECYFICZNY",HRF[[#This Row],[15]]*#REF!,HRF[[#This Row],[32]]*#REF!+#REF!*#REF!+#REF!*#REF!)</f>
        <v>#REF!</v>
      </c>
      <c r="AC17" s="4"/>
      <c r="AD17" s="4">
        <f>HRF[[#This Row],[26]]*HRF[[#This Row],[25]]</f>
        <v>0</v>
      </c>
      <c r="AE17" s="4">
        <f>HRF[[#This Row],[27]]*HRF[[#This Row],[25]]</f>
        <v>0</v>
      </c>
      <c r="AF17" s="4">
        <f>HRF[[#This Row],[28]]*HRF[[#This Row],[25]]</f>
        <v>0</v>
      </c>
      <c r="AG17" s="4">
        <f>HRF[[#This Row],[29]]*HRF[[#This Row],[25]]</f>
        <v>0</v>
      </c>
      <c r="AH17" s="4">
        <f>IF(AND(HRF[[#This Row],[6]]="G",HRF[[#This Row],[14]]="nierozpoczęte")=TRUE,1,0)</f>
        <v>0</v>
      </c>
      <c r="AI17" s="4">
        <f>IF(AND(HRF[[#This Row],[6]]="G",HRF[[#This Row],[14]]="w trakcie realizacji ")=TRUE,1,0)</f>
        <v>0</v>
      </c>
      <c r="AJ17" s="4">
        <f>IF(AND(HRF[[#This Row],[6]]="G",HRF[[#This Row],[14]]="zrealizowane")=TRUE,1,0)</f>
        <v>0</v>
      </c>
      <c r="AK17" s="4">
        <f>IF(AND(HRF[[#This Row],[6]]="G",HRF[[#This Row],[14]]="wstrzymane")=TRUE,1,0)</f>
        <v>0</v>
      </c>
      <c r="AL17" s="4">
        <f>IF(AND(HRF[[#This Row],[6]]="G",HRF[[#This Row],[14]]="anulowane")=TRUE,1,0)</f>
        <v>0</v>
      </c>
      <c r="AM17" s="4">
        <f>IF(AND(HRF[[#This Row],[6]]="P",HRF[[#This Row],[14]]="nierozpoczęte")=TRUE,1,0)</f>
        <v>0</v>
      </c>
      <c r="AN17" s="4">
        <f>IF(AND(HRF[[#This Row],[6]]="P",HRF[[#This Row],[14]]="w trakcie realizacji ")=TRUE,1,0)</f>
        <v>1</v>
      </c>
      <c r="AO17" s="4">
        <f>IF(AND(HRF[[#This Row],[6]]="P",HRF[[#This Row],[14]]="zrealizowane")=TRUE,1,0)</f>
        <v>0</v>
      </c>
      <c r="AP17" s="4">
        <f>IF(AND(HRF[[#This Row],[6]]="P",HRF[[#This Row],[14]]="wstrzymane")=TRUE,1,0)</f>
        <v>0</v>
      </c>
      <c r="AQ17" s="4">
        <f>IF(AND(HRF[[#This Row],[6]]="P",HRF[[#This Row],[14]]="anulowane")=TRUE,1,0)</f>
        <v>0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s="16" customFormat="1" ht="54.95" customHeight="1">
      <c r="A18" s="13"/>
      <c r="B18" s="77" t="s">
        <v>55</v>
      </c>
      <c r="C18" s="14" t="s">
        <v>198</v>
      </c>
      <c r="D18" s="84" t="s">
        <v>467</v>
      </c>
      <c r="E18" s="85" t="s">
        <v>223</v>
      </c>
      <c r="F18" s="6" t="s">
        <v>212</v>
      </c>
      <c r="G18" s="65" t="s">
        <v>24</v>
      </c>
      <c r="H18" s="65">
        <v>2016</v>
      </c>
      <c r="I18" s="65">
        <v>2017</v>
      </c>
      <c r="J18" s="82">
        <v>14740000</v>
      </c>
      <c r="K18" s="67">
        <v>3088.7999999999993</v>
      </c>
      <c r="L18" s="67">
        <v>0</v>
      </c>
      <c r="M18" s="67">
        <v>1393</v>
      </c>
      <c r="N18" s="8" t="s">
        <v>207</v>
      </c>
      <c r="O18" s="50" t="s">
        <v>26</v>
      </c>
      <c r="P18" s="34"/>
      <c r="Q18" s="32"/>
      <c r="R18" s="35"/>
      <c r="S18" s="35"/>
      <c r="T18" s="35"/>
      <c r="U18" s="35"/>
      <c r="V18" s="35">
        <f t="shared" si="1"/>
        <v>0</v>
      </c>
      <c r="W18" s="6" t="s">
        <v>143</v>
      </c>
      <c r="X18" s="6">
        <v>1679</v>
      </c>
      <c r="Y18" s="56" t="e">
        <f>IF(HRF[[#This Row],[31]]="WSKAŹNIK SPECYFICZNY",HRF[[#This Row],[15]]*#REF!,HRF[[#This Row],[32]]*#REF!+#REF!*#REF!+#REF!*#REF!)</f>
        <v>#REF!</v>
      </c>
      <c r="Z18" s="56" t="e">
        <f>IF(HRF[[#This Row],[31]]="WSKAŹNIK SPECYFICZNY","nie zdefinowano",HRF[[#This Row],[32]]*#REF!+#REF!*#REF!+#REF!*#REF!)</f>
        <v>#REF!</v>
      </c>
      <c r="AA18" s="56" t="e">
        <f>IF(HRF[[#This Row],[31]]="WSKAŹNIK SPECYFICZNY","nie zdefinowano",HRF[[#This Row],[32]]*#REF!+#REF!*#REF!+#REF!*#REF!)</f>
        <v>#REF!</v>
      </c>
      <c r="AB18" s="57" t="e">
        <f>IF(HRF[[#This Row],[31]]="WSKAŹNIK SPECYFICZNY",HRF[[#This Row],[15]]*#REF!,HRF[[#This Row],[32]]*#REF!+#REF!*#REF!+#REF!*#REF!)</f>
        <v>#REF!</v>
      </c>
      <c r="AC18" s="13"/>
      <c r="AD18" s="4">
        <f>HRF[[#This Row],[26]]*HRF[[#This Row],[25]]</f>
        <v>0</v>
      </c>
      <c r="AE18" s="4">
        <f>HRF[[#This Row],[27]]*HRF[[#This Row],[25]]</f>
        <v>0</v>
      </c>
      <c r="AF18" s="4">
        <f>HRF[[#This Row],[28]]*HRF[[#This Row],[25]]</f>
        <v>0</v>
      </c>
      <c r="AG18" s="4">
        <f>HRF[[#This Row],[29]]*HRF[[#This Row],[25]]</f>
        <v>0</v>
      </c>
      <c r="AH18" s="4">
        <f>IF(AND(HRF[[#This Row],[6]]="G",HRF[[#This Row],[14]]="nierozpoczęte")=TRUE,1,0)</f>
        <v>0</v>
      </c>
      <c r="AI18" s="4">
        <f>IF(AND(HRF[[#This Row],[6]]="G",HRF[[#This Row],[14]]="w trakcie realizacji ")=TRUE,1,0)</f>
        <v>0</v>
      </c>
      <c r="AJ18" s="4">
        <f>IF(AND(HRF[[#This Row],[6]]="G",HRF[[#This Row],[14]]="zrealizowane")=TRUE,1,0)</f>
        <v>0</v>
      </c>
      <c r="AK18" s="4">
        <f>IF(AND(HRF[[#This Row],[6]]="G",HRF[[#This Row],[14]]="wstrzymane")=TRUE,1,0)</f>
        <v>0</v>
      </c>
      <c r="AL18" s="4">
        <f>IF(AND(HRF[[#This Row],[6]]="G",HRF[[#This Row],[14]]="anulowane")=TRUE,1,0)</f>
        <v>0</v>
      </c>
      <c r="AM18" s="4">
        <f>IF(AND(HRF[[#This Row],[6]]="P",HRF[[#This Row],[14]]="nierozpoczęte")=TRUE,1,0)</f>
        <v>1</v>
      </c>
      <c r="AN18" s="4">
        <f>IF(AND(HRF[[#This Row],[6]]="P",HRF[[#This Row],[14]]="w trakcie realizacji ")=TRUE,1,0)</f>
        <v>0</v>
      </c>
      <c r="AO18" s="4">
        <f>IF(AND(HRF[[#This Row],[6]]="P",HRF[[#This Row],[14]]="zrealizowane")=TRUE,1,0)</f>
        <v>0</v>
      </c>
      <c r="AP18" s="4">
        <f>IF(AND(HRF[[#This Row],[6]]="P",HRF[[#This Row],[14]]="wstrzymane")=TRUE,1,0)</f>
        <v>0</v>
      </c>
      <c r="AQ18" s="4">
        <f>IF(AND(HRF[[#This Row],[6]]="P",HRF[[#This Row],[14]]="anulowane")=TRUE,1,0)</f>
        <v>0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pans="1:58" s="9" customFormat="1" ht="54.95" customHeight="1">
      <c r="A19" s="4"/>
      <c r="B19" s="77" t="s">
        <v>56</v>
      </c>
      <c r="C19" s="14" t="s">
        <v>198</v>
      </c>
      <c r="D19" s="84" t="s">
        <v>467</v>
      </c>
      <c r="E19" s="85" t="s">
        <v>224</v>
      </c>
      <c r="F19" s="6" t="s">
        <v>212</v>
      </c>
      <c r="G19" s="68" t="s">
        <v>24</v>
      </c>
      <c r="H19" s="68">
        <v>2017</v>
      </c>
      <c r="I19" s="68">
        <v>2018</v>
      </c>
      <c r="J19" s="73">
        <v>3010000</v>
      </c>
      <c r="K19" s="69">
        <v>44</v>
      </c>
      <c r="L19" s="69">
        <v>0</v>
      </c>
      <c r="M19" s="69">
        <v>16</v>
      </c>
      <c r="N19" s="8" t="s">
        <v>207</v>
      </c>
      <c r="O19" s="59" t="s">
        <v>27</v>
      </c>
      <c r="P19" s="34"/>
      <c r="Q19" s="7"/>
      <c r="R19" s="35"/>
      <c r="S19" s="35"/>
      <c r="T19" s="35"/>
      <c r="U19" s="35"/>
      <c r="V19" s="35">
        <f t="shared" si="1"/>
        <v>0</v>
      </c>
      <c r="W19" s="6"/>
      <c r="X19" s="6"/>
      <c r="Y19" s="56" t="e">
        <f>IF(HRF[[#This Row],[31]]="WSKAŹNIK SPECYFICZNY",HRF[[#This Row],[15]]*#REF!,HRF[[#This Row],[32]]*#REF!+#REF!*#REF!+#REF!*#REF!)</f>
        <v>#REF!</v>
      </c>
      <c r="Z19" s="56" t="e">
        <f>IF(HRF[[#This Row],[31]]="WSKAŹNIK SPECYFICZNY","nie zdefinowano",HRF[[#This Row],[32]]*#REF!+#REF!*#REF!+#REF!*#REF!)</f>
        <v>#REF!</v>
      </c>
      <c r="AA19" s="56" t="e">
        <f>IF(HRF[[#This Row],[31]]="WSKAŹNIK SPECYFICZNY","nie zdefinowano",HRF[[#This Row],[32]]*#REF!+#REF!*#REF!+#REF!*#REF!)</f>
        <v>#REF!</v>
      </c>
      <c r="AB19" s="57" t="e">
        <f>IF(HRF[[#This Row],[31]]="WSKAŹNIK SPECYFICZNY",HRF[[#This Row],[15]]*#REF!,HRF[[#This Row],[32]]*#REF!+#REF!*#REF!+#REF!*#REF!)</f>
        <v>#REF!</v>
      </c>
      <c r="AC19" s="4"/>
      <c r="AD19" s="4">
        <f>HRF[[#This Row],[26]]*HRF[[#This Row],[25]]</f>
        <v>0</v>
      </c>
      <c r="AE19" s="4">
        <f>HRF[[#This Row],[27]]*HRF[[#This Row],[25]]</f>
        <v>0</v>
      </c>
      <c r="AF19" s="4">
        <f>HRF[[#This Row],[28]]*HRF[[#This Row],[25]]</f>
        <v>0</v>
      </c>
      <c r="AG19" s="4">
        <f>HRF[[#This Row],[29]]*HRF[[#This Row],[25]]</f>
        <v>0</v>
      </c>
      <c r="AH19" s="4">
        <f>IF(AND(HRF[[#This Row],[6]]="G",HRF[[#This Row],[14]]="nierozpoczęte")=TRUE,1,0)</f>
        <v>0</v>
      </c>
      <c r="AI19" s="4">
        <f>IF(AND(HRF[[#This Row],[6]]="G",HRF[[#This Row],[14]]="w trakcie realizacji ")=TRUE,1,0)</f>
        <v>0</v>
      </c>
      <c r="AJ19" s="4">
        <f>IF(AND(HRF[[#This Row],[6]]="G",HRF[[#This Row],[14]]="zrealizowane")=TRUE,1,0)</f>
        <v>0</v>
      </c>
      <c r="AK19" s="4">
        <f>IF(AND(HRF[[#This Row],[6]]="G",HRF[[#This Row],[14]]="wstrzymane")=TRUE,1,0)</f>
        <v>0</v>
      </c>
      <c r="AL19" s="4">
        <f>IF(AND(HRF[[#This Row],[6]]="G",HRF[[#This Row],[14]]="anulowane")=TRUE,1,0)</f>
        <v>0</v>
      </c>
      <c r="AM19" s="4">
        <f>IF(AND(HRF[[#This Row],[6]]="P",HRF[[#This Row],[14]]="nierozpoczęte")=TRUE,1,0)</f>
        <v>0</v>
      </c>
      <c r="AN19" s="4">
        <f>IF(AND(HRF[[#This Row],[6]]="P",HRF[[#This Row],[14]]="w trakcie realizacji ")=TRUE,1,0)</f>
        <v>1</v>
      </c>
      <c r="AO19" s="4">
        <f>IF(AND(HRF[[#This Row],[6]]="P",HRF[[#This Row],[14]]="zrealizowane")=TRUE,1,0)</f>
        <v>0</v>
      </c>
      <c r="AP19" s="4">
        <f>IF(AND(HRF[[#This Row],[6]]="P",HRF[[#This Row],[14]]="wstrzymane")=TRUE,1,0)</f>
        <v>0</v>
      </c>
      <c r="AQ19" s="4">
        <f>IF(AND(HRF[[#This Row],[6]]="P",HRF[[#This Row],[14]]="anulowane")=TRUE,1,0)</f>
        <v>0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s="9" customFormat="1" ht="54.95" customHeight="1">
      <c r="A20" s="4"/>
      <c r="B20" s="77" t="s">
        <v>57</v>
      </c>
      <c r="C20" s="5" t="s">
        <v>198</v>
      </c>
      <c r="D20" s="84" t="s">
        <v>467</v>
      </c>
      <c r="E20" s="85" t="s">
        <v>225</v>
      </c>
      <c r="F20" s="6" t="s">
        <v>212</v>
      </c>
      <c r="G20" s="6" t="s">
        <v>24</v>
      </c>
      <c r="H20" s="6">
        <v>2018</v>
      </c>
      <c r="I20" s="6">
        <v>2018</v>
      </c>
      <c r="J20" s="11">
        <v>3200000</v>
      </c>
      <c r="K20" s="49">
        <v>53</v>
      </c>
      <c r="L20" s="49">
        <v>0</v>
      </c>
      <c r="M20" s="49">
        <v>20</v>
      </c>
      <c r="N20" s="64" t="s">
        <v>207</v>
      </c>
      <c r="O20" s="59" t="s">
        <v>27</v>
      </c>
      <c r="P20" s="34"/>
      <c r="Q20" s="7"/>
      <c r="R20" s="35"/>
      <c r="S20" s="35"/>
      <c r="T20" s="35"/>
      <c r="U20" s="35"/>
      <c r="V20" s="35">
        <f t="shared" si="1"/>
        <v>0</v>
      </c>
      <c r="W20" s="6"/>
      <c r="X20" s="6"/>
      <c r="Y20" s="56" t="e">
        <f>IF(HRF[[#This Row],[31]]="WSKAŹNIK SPECYFICZNY",HRF[[#This Row],[15]]*#REF!,HRF[[#This Row],[32]]*#REF!+#REF!*#REF!+#REF!*#REF!)</f>
        <v>#REF!</v>
      </c>
      <c r="Z20" s="56" t="e">
        <f>IF(HRF[[#This Row],[31]]="WSKAŹNIK SPECYFICZNY","nie zdefinowano",HRF[[#This Row],[32]]*#REF!+#REF!*#REF!+#REF!*#REF!)</f>
        <v>#REF!</v>
      </c>
      <c r="AA20" s="56" t="e">
        <f>IF(HRF[[#This Row],[31]]="WSKAŹNIK SPECYFICZNY","nie zdefinowano",HRF[[#This Row],[32]]*#REF!+#REF!*#REF!+#REF!*#REF!)</f>
        <v>#REF!</v>
      </c>
      <c r="AB20" s="57" t="e">
        <f>IF(HRF[[#This Row],[31]]="WSKAŹNIK SPECYFICZNY",HRF[[#This Row],[15]]*#REF!,HRF[[#This Row],[32]]*#REF!+#REF!*#REF!+#REF!*#REF!)</f>
        <v>#REF!</v>
      </c>
      <c r="AC20" s="4"/>
      <c r="AD20" s="4">
        <f>HRF[[#This Row],[26]]*HRF[[#This Row],[25]]</f>
        <v>0</v>
      </c>
      <c r="AE20" s="4">
        <f>HRF[[#This Row],[27]]*HRF[[#This Row],[25]]</f>
        <v>0</v>
      </c>
      <c r="AF20" s="4">
        <f>HRF[[#This Row],[28]]*HRF[[#This Row],[25]]</f>
        <v>0</v>
      </c>
      <c r="AG20" s="4">
        <f>HRF[[#This Row],[29]]*HRF[[#This Row],[25]]</f>
        <v>0</v>
      </c>
      <c r="AH20" s="4">
        <f>IF(AND(HRF[[#This Row],[6]]="G",HRF[[#This Row],[14]]="nierozpoczęte")=TRUE,1,0)</f>
        <v>0</v>
      </c>
      <c r="AI20" s="4">
        <f>IF(AND(HRF[[#This Row],[6]]="G",HRF[[#This Row],[14]]="w trakcie realizacji ")=TRUE,1,0)</f>
        <v>0</v>
      </c>
      <c r="AJ20" s="4">
        <f>IF(AND(HRF[[#This Row],[6]]="G",HRF[[#This Row],[14]]="zrealizowane")=TRUE,1,0)</f>
        <v>0</v>
      </c>
      <c r="AK20" s="4">
        <f>IF(AND(HRF[[#This Row],[6]]="G",HRF[[#This Row],[14]]="wstrzymane")=TRUE,1,0)</f>
        <v>0</v>
      </c>
      <c r="AL20" s="4">
        <f>IF(AND(HRF[[#This Row],[6]]="G",HRF[[#This Row],[14]]="anulowane")=TRUE,1,0)</f>
        <v>0</v>
      </c>
      <c r="AM20" s="4">
        <f>IF(AND(HRF[[#This Row],[6]]="P",HRF[[#This Row],[14]]="nierozpoczęte")=TRUE,1,0)</f>
        <v>0</v>
      </c>
      <c r="AN20" s="4">
        <f>IF(AND(HRF[[#This Row],[6]]="P",HRF[[#This Row],[14]]="w trakcie realizacji ")=TRUE,1,0)</f>
        <v>1</v>
      </c>
      <c r="AO20" s="4">
        <f>IF(AND(HRF[[#This Row],[6]]="P",HRF[[#This Row],[14]]="zrealizowane")=TRUE,1,0)</f>
        <v>0</v>
      </c>
      <c r="AP20" s="4">
        <f>IF(AND(HRF[[#This Row],[6]]="P",HRF[[#This Row],[14]]="wstrzymane")=TRUE,1,0)</f>
        <v>0</v>
      </c>
      <c r="AQ20" s="4">
        <f>IF(AND(HRF[[#This Row],[6]]="P",HRF[[#This Row],[14]]="anulowane")=TRUE,1,0)</f>
        <v>0</v>
      </c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s="9" customFormat="1" ht="54.95" customHeight="1">
      <c r="A21" s="4"/>
      <c r="B21" s="77" t="s">
        <v>58</v>
      </c>
      <c r="C21" s="5" t="s">
        <v>198</v>
      </c>
      <c r="D21" s="84" t="s">
        <v>467</v>
      </c>
      <c r="E21" s="85" t="s">
        <v>226</v>
      </c>
      <c r="F21" s="6" t="s">
        <v>212</v>
      </c>
      <c r="G21" s="6" t="s">
        <v>24</v>
      </c>
      <c r="H21" s="6">
        <v>2017</v>
      </c>
      <c r="I21" s="6">
        <v>2018</v>
      </c>
      <c r="J21" s="7">
        <v>12000000</v>
      </c>
      <c r="K21" s="49">
        <v>14</v>
      </c>
      <c r="L21" s="49">
        <v>0</v>
      </c>
      <c r="M21" s="49">
        <v>5</v>
      </c>
      <c r="N21" s="8" t="s">
        <v>207</v>
      </c>
      <c r="O21" s="72" t="s">
        <v>27</v>
      </c>
      <c r="P21" s="34"/>
      <c r="Q21" s="7"/>
      <c r="R21" s="35"/>
      <c r="S21" s="35"/>
      <c r="T21" s="35"/>
      <c r="U21" s="35"/>
      <c r="V21" s="35">
        <f t="shared" si="1"/>
        <v>0</v>
      </c>
      <c r="W21" s="6" t="s">
        <v>99</v>
      </c>
      <c r="X21" s="6"/>
      <c r="Y21" s="56" t="e">
        <f>IF(HRF[[#This Row],[31]]="WSKAŹNIK SPECYFICZNY",HRF[[#This Row],[15]]*#REF!,HRF[[#This Row],[32]]*#REF!+#REF!*#REF!+#REF!*#REF!)</f>
        <v>#REF!</v>
      </c>
      <c r="Z21" s="56" t="str">
        <f>IF(HRF[[#This Row],[31]]="WSKAŹNIK SPECYFICZNY","nie zdefinowano",HRF[[#This Row],[32]]*#REF!+#REF!*#REF!+#REF!*#REF!)</f>
        <v>nie zdefinowano</v>
      </c>
      <c r="AA21" s="56" t="str">
        <f>IF(HRF[[#This Row],[31]]="WSKAŹNIK SPECYFICZNY","nie zdefinowano",HRF[[#This Row],[32]]*#REF!+#REF!*#REF!+#REF!*#REF!)</f>
        <v>nie zdefinowano</v>
      </c>
      <c r="AB21" s="56" t="e">
        <f>IF(HRF[[#This Row],[31]]="WSKAŹNIK SPECYFICZNY",HRF[[#This Row],[15]]*#REF!,HRF[[#This Row],[32]]*#REF!+#REF!*#REF!+#REF!*#REF!)</f>
        <v>#REF!</v>
      </c>
      <c r="AC21" s="4"/>
      <c r="AD21" s="4">
        <f>HRF[[#This Row],[26]]*HRF[[#This Row],[25]]</f>
        <v>0</v>
      </c>
      <c r="AE21" s="4">
        <f>HRF[[#This Row],[27]]*HRF[[#This Row],[25]]</f>
        <v>0</v>
      </c>
      <c r="AF21" s="4">
        <f>HRF[[#This Row],[28]]*HRF[[#This Row],[25]]</f>
        <v>0</v>
      </c>
      <c r="AG21" s="4">
        <f>HRF[[#This Row],[29]]*HRF[[#This Row],[25]]</f>
        <v>0</v>
      </c>
      <c r="AH21" s="4">
        <f>IF(AND(HRF[[#This Row],[6]]="G",HRF[[#This Row],[14]]="nierozpoczęte")=TRUE,1,0)</f>
        <v>0</v>
      </c>
      <c r="AI21" s="4">
        <f>IF(AND(HRF[[#This Row],[6]]="G",HRF[[#This Row],[14]]="w trakcie realizacji ")=TRUE,1,0)</f>
        <v>0</v>
      </c>
      <c r="AJ21" s="4">
        <f>IF(AND(HRF[[#This Row],[6]]="G",HRF[[#This Row],[14]]="zrealizowane")=TRUE,1,0)</f>
        <v>0</v>
      </c>
      <c r="AK21" s="4">
        <f>IF(AND(HRF[[#This Row],[6]]="G",HRF[[#This Row],[14]]="wstrzymane")=TRUE,1,0)</f>
        <v>0</v>
      </c>
      <c r="AL21" s="4">
        <f>IF(AND(HRF[[#This Row],[6]]="G",HRF[[#This Row],[14]]="anulowane")=TRUE,1,0)</f>
        <v>0</v>
      </c>
      <c r="AM21" s="4">
        <f>IF(AND(HRF[[#This Row],[6]]="P",HRF[[#This Row],[14]]="nierozpoczęte")=TRUE,1,0)</f>
        <v>0</v>
      </c>
      <c r="AN21" s="4">
        <f>IF(AND(HRF[[#This Row],[6]]="P",HRF[[#This Row],[14]]="w trakcie realizacji ")=TRUE,1,0)</f>
        <v>1</v>
      </c>
      <c r="AO21" s="4">
        <f>IF(AND(HRF[[#This Row],[6]]="P",HRF[[#This Row],[14]]="zrealizowane")=TRUE,1,0)</f>
        <v>0</v>
      </c>
      <c r="AP21" s="4">
        <f>IF(AND(HRF[[#This Row],[6]]="P",HRF[[#This Row],[14]]="wstrzymane")=TRUE,1,0)</f>
        <v>0</v>
      </c>
      <c r="AQ21" s="4">
        <f>IF(AND(HRF[[#This Row],[6]]="P",HRF[[#This Row],[14]]="anulowane")=TRUE,1,0)</f>
        <v>0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s="9" customFormat="1" ht="54.95" customHeight="1">
      <c r="A22" s="4"/>
      <c r="B22" s="77" t="s">
        <v>59</v>
      </c>
      <c r="C22" s="5" t="s">
        <v>198</v>
      </c>
      <c r="D22" s="84" t="s">
        <v>467</v>
      </c>
      <c r="E22" s="86" t="s">
        <v>227</v>
      </c>
      <c r="F22" s="6" t="s">
        <v>212</v>
      </c>
      <c r="G22" s="6" t="s">
        <v>24</v>
      </c>
      <c r="H22" s="6">
        <v>2018</v>
      </c>
      <c r="I22" s="6">
        <v>2019</v>
      </c>
      <c r="J22" s="11">
        <v>4500000</v>
      </c>
      <c r="K22" s="49">
        <v>100</v>
      </c>
      <c r="L22" s="49">
        <v>0</v>
      </c>
      <c r="M22" s="49">
        <v>37</v>
      </c>
      <c r="N22" s="12" t="s">
        <v>207</v>
      </c>
      <c r="O22" s="59" t="s">
        <v>27</v>
      </c>
      <c r="P22" s="34"/>
      <c r="Q22" s="7"/>
      <c r="R22" s="35"/>
      <c r="S22" s="35"/>
      <c r="T22" s="35"/>
      <c r="U22" s="35"/>
      <c r="V22" s="35">
        <f t="shared" si="1"/>
        <v>0</v>
      </c>
      <c r="W22" s="6"/>
      <c r="X22" s="6"/>
      <c r="Y22" s="56" t="e">
        <f>IF(HRF[[#This Row],[31]]="WSKAŹNIK SPECYFICZNY",HRF[[#This Row],[15]]*#REF!,HRF[[#This Row],[32]]*#REF!+#REF!*#REF!+#REF!*#REF!)</f>
        <v>#REF!</v>
      </c>
      <c r="Z22" s="56" t="e">
        <f>IF(HRF[[#This Row],[31]]="WSKAŹNIK SPECYFICZNY","nie zdefinowano",HRF[[#This Row],[32]]*#REF!+#REF!*#REF!+#REF!*#REF!)</f>
        <v>#REF!</v>
      </c>
      <c r="AA22" s="56" t="e">
        <f>IF(HRF[[#This Row],[31]]="WSKAŹNIK SPECYFICZNY","nie zdefinowano",HRF[[#This Row],[32]]*#REF!+#REF!*#REF!+#REF!*#REF!)</f>
        <v>#REF!</v>
      </c>
      <c r="AB22" s="57" t="e">
        <f>IF(HRF[[#This Row],[31]]="WSKAŹNIK SPECYFICZNY",HRF[[#This Row],[15]]*#REF!,HRF[[#This Row],[32]]*#REF!+#REF!*#REF!+#REF!*#REF!)</f>
        <v>#REF!</v>
      </c>
      <c r="AC22" s="4"/>
      <c r="AD22" s="4">
        <f>HRF[[#This Row],[26]]*HRF[[#This Row],[25]]</f>
        <v>0</v>
      </c>
      <c r="AE22" s="4">
        <f>HRF[[#This Row],[27]]*HRF[[#This Row],[25]]</f>
        <v>0</v>
      </c>
      <c r="AF22" s="4">
        <f>HRF[[#This Row],[28]]*HRF[[#This Row],[25]]</f>
        <v>0</v>
      </c>
      <c r="AG22" s="4">
        <f>HRF[[#This Row],[29]]*HRF[[#This Row],[25]]</f>
        <v>0</v>
      </c>
      <c r="AH22" s="4">
        <f>IF(AND(HRF[[#This Row],[6]]="G",HRF[[#This Row],[14]]="nierozpoczęte")=TRUE,1,0)</f>
        <v>0</v>
      </c>
      <c r="AI22" s="4">
        <f>IF(AND(HRF[[#This Row],[6]]="G",HRF[[#This Row],[14]]="w trakcie realizacji ")=TRUE,1,0)</f>
        <v>0</v>
      </c>
      <c r="AJ22" s="4">
        <f>IF(AND(HRF[[#This Row],[6]]="G",HRF[[#This Row],[14]]="zrealizowane")=TRUE,1,0)</f>
        <v>0</v>
      </c>
      <c r="AK22" s="4">
        <f>IF(AND(HRF[[#This Row],[6]]="G",HRF[[#This Row],[14]]="wstrzymane")=TRUE,1,0)</f>
        <v>0</v>
      </c>
      <c r="AL22" s="4">
        <f>IF(AND(HRF[[#This Row],[6]]="G",HRF[[#This Row],[14]]="anulowane")=TRUE,1,0)</f>
        <v>0</v>
      </c>
      <c r="AM22" s="4">
        <f>IF(AND(HRF[[#This Row],[6]]="P",HRF[[#This Row],[14]]="nierozpoczęte")=TRUE,1,0)</f>
        <v>0</v>
      </c>
      <c r="AN22" s="4">
        <f>IF(AND(HRF[[#This Row],[6]]="P",HRF[[#This Row],[14]]="w trakcie realizacji ")=TRUE,1,0)</f>
        <v>1</v>
      </c>
      <c r="AO22" s="4">
        <f>IF(AND(HRF[[#This Row],[6]]="P",HRF[[#This Row],[14]]="zrealizowane")=TRUE,1,0)</f>
        <v>0</v>
      </c>
      <c r="AP22" s="4">
        <f>IF(AND(HRF[[#This Row],[6]]="P",HRF[[#This Row],[14]]="wstrzymane")=TRUE,1,0)</f>
        <v>0</v>
      </c>
      <c r="AQ22" s="4">
        <f>IF(AND(HRF[[#This Row],[6]]="P",HRF[[#This Row],[14]]="anulowane")=TRUE,1,0)</f>
        <v>0</v>
      </c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s="9" customFormat="1" ht="54.95" customHeight="1">
      <c r="A23" s="4"/>
      <c r="B23" s="77" t="s">
        <v>60</v>
      </c>
      <c r="C23" s="14" t="s">
        <v>198</v>
      </c>
      <c r="D23" s="84" t="s">
        <v>467</v>
      </c>
      <c r="E23" s="85" t="s">
        <v>228</v>
      </c>
      <c r="F23" s="6" t="s">
        <v>212</v>
      </c>
      <c r="G23" s="6" t="s">
        <v>24</v>
      </c>
      <c r="H23" s="6">
        <v>2019</v>
      </c>
      <c r="I23" s="6">
        <v>2020</v>
      </c>
      <c r="J23" s="7">
        <v>20910000</v>
      </c>
      <c r="K23" s="49">
        <v>190</v>
      </c>
      <c r="L23" s="71">
        <v>0</v>
      </c>
      <c r="M23" s="49">
        <v>70</v>
      </c>
      <c r="N23" s="64" t="s">
        <v>207</v>
      </c>
      <c r="O23" s="72" t="s">
        <v>26</v>
      </c>
      <c r="P23" s="34"/>
      <c r="Q23" s="7"/>
      <c r="R23" s="35"/>
      <c r="S23" s="35"/>
      <c r="T23" s="35"/>
      <c r="U23" s="35"/>
      <c r="V23" s="35">
        <f t="shared" si="1"/>
        <v>0</v>
      </c>
      <c r="W23" s="6"/>
      <c r="X23" s="6"/>
      <c r="Y23" s="56" t="e">
        <f>IF(HRF[[#This Row],[31]]="WSKAŹNIK SPECYFICZNY",HRF[[#This Row],[15]]*#REF!,HRF[[#This Row],[32]]*#REF!+#REF!*#REF!+#REF!*#REF!)</f>
        <v>#REF!</v>
      </c>
      <c r="Z23" s="56" t="e">
        <f>IF(HRF[[#This Row],[31]]="WSKAŹNIK SPECYFICZNY","nie zdefinowano",HRF[[#This Row],[32]]*#REF!+#REF!*#REF!+#REF!*#REF!)</f>
        <v>#REF!</v>
      </c>
      <c r="AA23" s="56" t="e">
        <f>IF(HRF[[#This Row],[31]]="WSKAŹNIK SPECYFICZNY","nie zdefinowano",HRF[[#This Row],[32]]*#REF!+#REF!*#REF!+#REF!*#REF!)</f>
        <v>#REF!</v>
      </c>
      <c r="AB23" s="56" t="e">
        <f>IF(HRF[[#This Row],[31]]="WSKAŹNIK SPECYFICZNY",HRF[[#This Row],[15]]*#REF!,HRF[[#This Row],[32]]*#REF!+#REF!*#REF!+#REF!*#REF!)</f>
        <v>#REF!</v>
      </c>
      <c r="AC23" s="4"/>
      <c r="AD23" s="4">
        <f>HRF[[#This Row],[26]]*HRF[[#This Row],[25]]</f>
        <v>0</v>
      </c>
      <c r="AE23" s="4">
        <f>HRF[[#This Row],[27]]*HRF[[#This Row],[25]]</f>
        <v>0</v>
      </c>
      <c r="AF23" s="4">
        <f>HRF[[#This Row],[28]]*HRF[[#This Row],[25]]</f>
        <v>0</v>
      </c>
      <c r="AG23" s="4">
        <f>HRF[[#This Row],[29]]*HRF[[#This Row],[25]]</f>
        <v>0</v>
      </c>
      <c r="AH23" s="4">
        <f>IF(AND(HRF[[#This Row],[6]]="G",HRF[[#This Row],[14]]="nierozpoczęte")=TRUE,1,0)</f>
        <v>0</v>
      </c>
      <c r="AI23" s="4">
        <f>IF(AND(HRF[[#This Row],[6]]="G",HRF[[#This Row],[14]]="w trakcie realizacji ")=TRUE,1,0)</f>
        <v>0</v>
      </c>
      <c r="AJ23" s="4">
        <f>IF(AND(HRF[[#This Row],[6]]="G",HRF[[#This Row],[14]]="zrealizowane")=TRUE,1,0)</f>
        <v>0</v>
      </c>
      <c r="AK23" s="4">
        <f>IF(AND(HRF[[#This Row],[6]]="G",HRF[[#This Row],[14]]="wstrzymane")=TRUE,1,0)</f>
        <v>0</v>
      </c>
      <c r="AL23" s="4">
        <f>IF(AND(HRF[[#This Row],[6]]="G",HRF[[#This Row],[14]]="anulowane")=TRUE,1,0)</f>
        <v>0</v>
      </c>
      <c r="AM23" s="4">
        <f>IF(AND(HRF[[#This Row],[6]]="P",HRF[[#This Row],[14]]="nierozpoczęte")=TRUE,1,0)</f>
        <v>1</v>
      </c>
      <c r="AN23" s="4">
        <f>IF(AND(HRF[[#This Row],[6]]="P",HRF[[#This Row],[14]]="w trakcie realizacji ")=TRUE,1,0)</f>
        <v>0</v>
      </c>
      <c r="AO23" s="4">
        <f>IF(AND(HRF[[#This Row],[6]]="P",HRF[[#This Row],[14]]="zrealizowane")=TRUE,1,0)</f>
        <v>0</v>
      </c>
      <c r="AP23" s="4">
        <f>IF(AND(HRF[[#This Row],[6]]="P",HRF[[#This Row],[14]]="wstrzymane")=TRUE,1,0)</f>
        <v>0</v>
      </c>
      <c r="AQ23" s="4">
        <f>IF(AND(HRF[[#This Row],[6]]="P",HRF[[#This Row],[14]]="anulowane")=TRUE,1,0)</f>
        <v>0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s="9" customFormat="1" ht="54.95" customHeight="1">
      <c r="A24" s="4"/>
      <c r="B24" s="77" t="s">
        <v>61</v>
      </c>
      <c r="C24" s="14" t="s">
        <v>198</v>
      </c>
      <c r="D24" s="84" t="s">
        <v>467</v>
      </c>
      <c r="E24" s="85" t="s">
        <v>229</v>
      </c>
      <c r="F24" s="6" t="s">
        <v>212</v>
      </c>
      <c r="G24" s="6" t="s">
        <v>24</v>
      </c>
      <c r="H24" s="6">
        <v>2016</v>
      </c>
      <c r="I24" s="6">
        <v>2018</v>
      </c>
      <c r="J24" s="7">
        <v>37000000</v>
      </c>
      <c r="K24" s="49">
        <v>34214</v>
      </c>
      <c r="L24" s="49">
        <v>0</v>
      </c>
      <c r="M24" s="49">
        <v>14751</v>
      </c>
      <c r="N24" s="64" t="s">
        <v>207</v>
      </c>
      <c r="O24" s="59" t="s">
        <v>27</v>
      </c>
      <c r="P24" s="34"/>
      <c r="Q24" s="7"/>
      <c r="R24" s="35"/>
      <c r="S24" s="35"/>
      <c r="T24" s="35"/>
      <c r="U24" s="35"/>
      <c r="V24" s="35">
        <f t="shared" si="1"/>
        <v>0</v>
      </c>
      <c r="W24" s="6"/>
      <c r="X24" s="6"/>
      <c r="Y24" s="56" t="e">
        <f>IF(HRF[[#This Row],[31]]="WSKAŹNIK SPECYFICZNY",HRF[[#This Row],[15]]*#REF!,HRF[[#This Row],[32]]*#REF!+#REF!*#REF!+#REF!*#REF!)</f>
        <v>#REF!</v>
      </c>
      <c r="Z24" s="56" t="e">
        <f>IF(HRF[[#This Row],[31]]="WSKAŹNIK SPECYFICZNY","nie zdefinowano",HRF[[#This Row],[32]]*#REF!+#REF!*#REF!+#REF!*#REF!)</f>
        <v>#REF!</v>
      </c>
      <c r="AA24" s="56" t="e">
        <f>IF(HRF[[#This Row],[31]]="WSKAŹNIK SPECYFICZNY","nie zdefinowano",HRF[[#This Row],[32]]*#REF!+#REF!*#REF!+#REF!*#REF!)</f>
        <v>#REF!</v>
      </c>
      <c r="AB24" s="57" t="e">
        <f>IF(HRF[[#This Row],[31]]="WSKAŹNIK SPECYFICZNY",HRF[[#This Row],[15]]*#REF!,HRF[[#This Row],[32]]*#REF!+#REF!*#REF!+#REF!*#REF!)</f>
        <v>#REF!</v>
      </c>
      <c r="AC24" s="4"/>
      <c r="AD24" s="4">
        <f>HRF[[#This Row],[26]]*HRF[[#This Row],[25]]</f>
        <v>0</v>
      </c>
      <c r="AE24" s="4">
        <f>HRF[[#This Row],[27]]*HRF[[#This Row],[25]]</f>
        <v>0</v>
      </c>
      <c r="AF24" s="4">
        <f>HRF[[#This Row],[28]]*HRF[[#This Row],[25]]</f>
        <v>0</v>
      </c>
      <c r="AG24" s="4">
        <f>HRF[[#This Row],[29]]*HRF[[#This Row],[25]]</f>
        <v>0</v>
      </c>
      <c r="AH24" s="4">
        <f>IF(AND(HRF[[#This Row],[6]]="G",HRF[[#This Row],[14]]="nierozpoczęte")=TRUE,1,0)</f>
        <v>0</v>
      </c>
      <c r="AI24" s="4">
        <f>IF(AND(HRF[[#This Row],[6]]="G",HRF[[#This Row],[14]]="w trakcie realizacji ")=TRUE,1,0)</f>
        <v>0</v>
      </c>
      <c r="AJ24" s="4">
        <f>IF(AND(HRF[[#This Row],[6]]="G",HRF[[#This Row],[14]]="zrealizowane")=TRUE,1,0)</f>
        <v>0</v>
      </c>
      <c r="AK24" s="4">
        <f>IF(AND(HRF[[#This Row],[6]]="G",HRF[[#This Row],[14]]="wstrzymane")=TRUE,1,0)</f>
        <v>0</v>
      </c>
      <c r="AL24" s="4">
        <f>IF(AND(HRF[[#This Row],[6]]="G",HRF[[#This Row],[14]]="anulowane")=TRUE,1,0)</f>
        <v>0</v>
      </c>
      <c r="AM24" s="4">
        <f>IF(AND(HRF[[#This Row],[6]]="P",HRF[[#This Row],[14]]="nierozpoczęte")=TRUE,1,0)</f>
        <v>0</v>
      </c>
      <c r="AN24" s="4">
        <f>IF(AND(HRF[[#This Row],[6]]="P",HRF[[#This Row],[14]]="w trakcie realizacji ")=TRUE,1,0)</f>
        <v>1</v>
      </c>
      <c r="AO24" s="4">
        <f>IF(AND(HRF[[#This Row],[6]]="P",HRF[[#This Row],[14]]="zrealizowane")=TRUE,1,0)</f>
        <v>0</v>
      </c>
      <c r="AP24" s="4">
        <f>IF(AND(HRF[[#This Row],[6]]="P",HRF[[#This Row],[14]]="wstrzymane")=TRUE,1,0)</f>
        <v>0</v>
      </c>
      <c r="AQ24" s="4">
        <f>IF(AND(HRF[[#This Row],[6]]="P",HRF[[#This Row],[14]]="anulowane")=TRUE,1,0)</f>
        <v>0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s="9" customFormat="1" ht="54.95" customHeight="1">
      <c r="A25" s="4"/>
      <c r="B25" s="77" t="s">
        <v>62</v>
      </c>
      <c r="C25" s="14" t="s">
        <v>198</v>
      </c>
      <c r="D25" s="84" t="s">
        <v>467</v>
      </c>
      <c r="E25" s="85" t="s">
        <v>230</v>
      </c>
      <c r="F25" s="10" t="s">
        <v>212</v>
      </c>
      <c r="G25" s="10" t="s">
        <v>24</v>
      </c>
      <c r="H25" s="6">
        <v>2019</v>
      </c>
      <c r="I25" s="6">
        <v>2020</v>
      </c>
      <c r="J25" s="49">
        <v>24000000</v>
      </c>
      <c r="K25" s="49">
        <v>2913.2999999999956</v>
      </c>
      <c r="L25" s="49">
        <v>0</v>
      </c>
      <c r="M25" s="49">
        <v>1313</v>
      </c>
      <c r="N25" s="64" t="s">
        <v>207</v>
      </c>
      <c r="O25" s="59" t="s">
        <v>26</v>
      </c>
      <c r="P25" s="34"/>
      <c r="Q25" s="7"/>
      <c r="R25" s="35"/>
      <c r="S25" s="35"/>
      <c r="T25" s="35"/>
      <c r="U25" s="35"/>
      <c r="V25" s="35">
        <f t="shared" si="1"/>
        <v>0</v>
      </c>
      <c r="W25" s="6"/>
      <c r="X25" s="6"/>
      <c r="Y25" s="56" t="e">
        <f>IF(HRF[[#This Row],[31]]="WSKAŹNIK SPECYFICZNY",HRF[[#This Row],[15]]*#REF!,HRF[[#This Row],[32]]*#REF!+#REF!*#REF!+#REF!*#REF!)</f>
        <v>#REF!</v>
      </c>
      <c r="Z25" s="56" t="e">
        <f>IF(HRF[[#This Row],[31]]="WSKAŹNIK SPECYFICZNY","nie zdefinowano",HRF[[#This Row],[32]]*#REF!+#REF!*#REF!+#REF!*#REF!)</f>
        <v>#REF!</v>
      </c>
      <c r="AA25" s="56" t="e">
        <f>IF(HRF[[#This Row],[31]]="WSKAŹNIK SPECYFICZNY","nie zdefinowano",HRF[[#This Row],[32]]*#REF!+#REF!*#REF!+#REF!*#REF!)</f>
        <v>#REF!</v>
      </c>
      <c r="AB25" s="57" t="e">
        <f>IF(HRF[[#This Row],[31]]="WSKAŹNIK SPECYFICZNY",HRF[[#This Row],[15]]*#REF!,HRF[[#This Row],[32]]*#REF!+#REF!*#REF!+#REF!*#REF!)</f>
        <v>#REF!</v>
      </c>
      <c r="AC25" s="4"/>
      <c r="AD25" s="4">
        <f>HRF[[#This Row],[26]]*HRF[[#This Row],[25]]</f>
        <v>0</v>
      </c>
      <c r="AE25" s="4">
        <f>HRF[[#This Row],[27]]*HRF[[#This Row],[25]]</f>
        <v>0</v>
      </c>
      <c r="AF25" s="4">
        <f>HRF[[#This Row],[28]]*HRF[[#This Row],[25]]</f>
        <v>0</v>
      </c>
      <c r="AG25" s="4">
        <f>HRF[[#This Row],[29]]*HRF[[#This Row],[25]]</f>
        <v>0</v>
      </c>
      <c r="AH25" s="4">
        <f>IF(AND(HRF[[#This Row],[6]]="G",HRF[[#This Row],[14]]="nierozpoczęte")=TRUE,1,0)</f>
        <v>0</v>
      </c>
      <c r="AI25" s="4">
        <f>IF(AND(HRF[[#This Row],[6]]="G",HRF[[#This Row],[14]]="w trakcie realizacji ")=TRUE,1,0)</f>
        <v>0</v>
      </c>
      <c r="AJ25" s="4">
        <f>IF(AND(HRF[[#This Row],[6]]="G",HRF[[#This Row],[14]]="zrealizowane")=TRUE,1,0)</f>
        <v>0</v>
      </c>
      <c r="AK25" s="4">
        <f>IF(AND(HRF[[#This Row],[6]]="G",HRF[[#This Row],[14]]="wstrzymane")=TRUE,1,0)</f>
        <v>0</v>
      </c>
      <c r="AL25" s="4">
        <f>IF(AND(HRF[[#This Row],[6]]="G",HRF[[#This Row],[14]]="anulowane")=TRUE,1,0)</f>
        <v>0</v>
      </c>
      <c r="AM25" s="4">
        <f>IF(AND(HRF[[#This Row],[6]]="P",HRF[[#This Row],[14]]="nierozpoczęte")=TRUE,1,0)</f>
        <v>1</v>
      </c>
      <c r="AN25" s="4">
        <f>IF(AND(HRF[[#This Row],[6]]="P",HRF[[#This Row],[14]]="w trakcie realizacji ")=TRUE,1,0)</f>
        <v>0</v>
      </c>
      <c r="AO25" s="4">
        <f>IF(AND(HRF[[#This Row],[6]]="P",HRF[[#This Row],[14]]="zrealizowane")=TRUE,1,0)</f>
        <v>0</v>
      </c>
      <c r="AP25" s="4">
        <f>IF(AND(HRF[[#This Row],[6]]="P",HRF[[#This Row],[14]]="wstrzymane")=TRUE,1,0)</f>
        <v>0</v>
      </c>
      <c r="AQ25" s="4">
        <f>IF(AND(HRF[[#This Row],[6]]="P",HRF[[#This Row],[14]]="anulowane")=TRUE,1,0)</f>
        <v>0</v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s="9" customFormat="1" ht="54.95" customHeight="1">
      <c r="A26" s="4"/>
      <c r="B26" s="77" t="s">
        <v>63</v>
      </c>
      <c r="C26" s="14" t="s">
        <v>198</v>
      </c>
      <c r="D26" s="84" t="s">
        <v>468</v>
      </c>
      <c r="E26" s="85" t="s">
        <v>231</v>
      </c>
      <c r="F26" s="6" t="s">
        <v>232</v>
      </c>
      <c r="G26" s="6" t="s">
        <v>24</v>
      </c>
      <c r="H26" s="6">
        <v>2015</v>
      </c>
      <c r="I26" s="6">
        <v>2021</v>
      </c>
      <c r="J26" s="11">
        <v>1100000</v>
      </c>
      <c r="K26" s="49">
        <v>0</v>
      </c>
      <c r="L26" s="49">
        <v>0</v>
      </c>
      <c r="M26" s="49">
        <v>0</v>
      </c>
      <c r="N26" s="64" t="s">
        <v>207</v>
      </c>
      <c r="O26" s="59" t="s">
        <v>27</v>
      </c>
      <c r="P26" s="34"/>
      <c r="Q26" s="7"/>
      <c r="R26" s="35"/>
      <c r="S26" s="35"/>
      <c r="T26" s="35"/>
      <c r="U26" s="35"/>
      <c r="V26" s="35">
        <f t="shared" si="1"/>
        <v>0</v>
      </c>
      <c r="W26" s="6"/>
      <c r="X26" s="6"/>
      <c r="Y26" s="56" t="e">
        <f>IF(HRF[[#This Row],[31]]="WSKAŹNIK SPECYFICZNY",HRF[[#This Row],[15]]*#REF!,HRF[[#This Row],[32]]*#REF!+#REF!*#REF!+#REF!*#REF!)</f>
        <v>#REF!</v>
      </c>
      <c r="Z26" s="56" t="e">
        <f>IF(HRF[[#This Row],[31]]="WSKAŹNIK SPECYFICZNY","nie zdefinowano",HRF[[#This Row],[32]]*#REF!+#REF!*#REF!+#REF!*#REF!)</f>
        <v>#REF!</v>
      </c>
      <c r="AA26" s="56" t="e">
        <f>IF(HRF[[#This Row],[31]]="WSKAŹNIK SPECYFICZNY","nie zdefinowano",HRF[[#This Row],[32]]*#REF!+#REF!*#REF!+#REF!*#REF!)</f>
        <v>#REF!</v>
      </c>
      <c r="AB26" s="57" t="e">
        <f>IF(HRF[[#This Row],[31]]="WSKAŹNIK SPECYFICZNY",HRF[[#This Row],[15]]*#REF!,HRF[[#This Row],[32]]*#REF!+#REF!*#REF!+#REF!*#REF!)</f>
        <v>#REF!</v>
      </c>
      <c r="AC26" s="4"/>
      <c r="AD26" s="4">
        <f>HRF[[#This Row],[26]]*HRF[[#This Row],[25]]</f>
        <v>0</v>
      </c>
      <c r="AE26" s="4">
        <f>HRF[[#This Row],[27]]*HRF[[#This Row],[25]]</f>
        <v>0</v>
      </c>
      <c r="AF26" s="4">
        <f>HRF[[#This Row],[28]]*HRF[[#This Row],[25]]</f>
        <v>0</v>
      </c>
      <c r="AG26" s="4">
        <f>HRF[[#This Row],[29]]*HRF[[#This Row],[25]]</f>
        <v>0</v>
      </c>
      <c r="AH26" s="4">
        <f>IF(AND(HRF[[#This Row],[6]]="G",HRF[[#This Row],[14]]="nierozpoczęte")=TRUE,1,0)</f>
        <v>0</v>
      </c>
      <c r="AI26" s="4">
        <f>IF(AND(HRF[[#This Row],[6]]="G",HRF[[#This Row],[14]]="w trakcie realizacji ")=TRUE,1,0)</f>
        <v>0</v>
      </c>
      <c r="AJ26" s="4">
        <f>IF(AND(HRF[[#This Row],[6]]="G",HRF[[#This Row],[14]]="zrealizowane")=TRUE,1,0)</f>
        <v>0</v>
      </c>
      <c r="AK26" s="4">
        <f>IF(AND(HRF[[#This Row],[6]]="G",HRF[[#This Row],[14]]="wstrzymane")=TRUE,1,0)</f>
        <v>0</v>
      </c>
      <c r="AL26" s="4">
        <f>IF(AND(HRF[[#This Row],[6]]="G",HRF[[#This Row],[14]]="anulowane")=TRUE,1,0)</f>
        <v>0</v>
      </c>
      <c r="AM26" s="4">
        <f>IF(AND(HRF[[#This Row],[6]]="P",HRF[[#This Row],[14]]="nierozpoczęte")=TRUE,1,0)</f>
        <v>0</v>
      </c>
      <c r="AN26" s="4">
        <f>IF(AND(HRF[[#This Row],[6]]="P",HRF[[#This Row],[14]]="w trakcie realizacji ")=TRUE,1,0)</f>
        <v>1</v>
      </c>
      <c r="AO26" s="4">
        <f>IF(AND(HRF[[#This Row],[6]]="P",HRF[[#This Row],[14]]="zrealizowane")=TRUE,1,0)</f>
        <v>0</v>
      </c>
      <c r="AP26" s="4">
        <f>IF(AND(HRF[[#This Row],[6]]="P",HRF[[#This Row],[14]]="wstrzymane")=TRUE,1,0)</f>
        <v>0</v>
      </c>
      <c r="AQ26" s="4">
        <f>IF(AND(HRF[[#This Row],[6]]="P",HRF[[#This Row],[14]]="anulowane")=TRUE,1,0)</f>
        <v>0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s="9" customFormat="1" ht="54.95" customHeight="1">
      <c r="A27" s="4"/>
      <c r="B27" s="77" t="s">
        <v>64</v>
      </c>
      <c r="C27" s="14" t="s">
        <v>198</v>
      </c>
      <c r="D27" s="84" t="s">
        <v>468</v>
      </c>
      <c r="E27" s="87" t="s">
        <v>233</v>
      </c>
      <c r="F27" s="6" t="s">
        <v>234</v>
      </c>
      <c r="G27" s="6" t="s">
        <v>24</v>
      </c>
      <c r="H27" s="6">
        <v>2017</v>
      </c>
      <c r="I27" s="6">
        <v>2017</v>
      </c>
      <c r="J27" s="11">
        <v>1576800</v>
      </c>
      <c r="K27" s="49">
        <v>197.59299999999999</v>
      </c>
      <c r="L27" s="49">
        <v>197.59</v>
      </c>
      <c r="M27" s="49">
        <v>66.8</v>
      </c>
      <c r="N27" s="64" t="s">
        <v>207</v>
      </c>
      <c r="O27" s="75" t="s">
        <v>26</v>
      </c>
      <c r="P27" s="34"/>
      <c r="Q27" s="7"/>
      <c r="R27" s="35"/>
      <c r="S27" s="35"/>
      <c r="T27" s="35"/>
      <c r="U27" s="35"/>
      <c r="V27" s="35">
        <f t="shared" si="1"/>
        <v>0</v>
      </c>
      <c r="W27" s="6"/>
      <c r="X27" s="6"/>
      <c r="Y27" s="56" t="e">
        <f>IF(HRF[[#This Row],[31]]="WSKAŹNIK SPECYFICZNY",HRF[[#This Row],[15]]*#REF!,HRF[[#This Row],[32]]*#REF!+#REF!*#REF!+#REF!*#REF!)</f>
        <v>#REF!</v>
      </c>
      <c r="Z27" s="56" t="e">
        <f>IF(HRF[[#This Row],[31]]="WSKAŹNIK SPECYFICZNY","nie zdefinowano",HRF[[#This Row],[32]]*#REF!+#REF!*#REF!+#REF!*#REF!)</f>
        <v>#REF!</v>
      </c>
      <c r="AA27" s="56" t="e">
        <f>IF(HRF[[#This Row],[31]]="WSKAŹNIK SPECYFICZNY","nie zdefinowano",HRF[[#This Row],[32]]*#REF!+#REF!*#REF!+#REF!*#REF!)</f>
        <v>#REF!</v>
      </c>
      <c r="AB27" s="57" t="e">
        <f>IF(HRF[[#This Row],[31]]="WSKAŹNIK SPECYFICZNY",HRF[[#This Row],[15]]*#REF!,HRF[[#This Row],[32]]*#REF!+#REF!*#REF!+#REF!*#REF!)</f>
        <v>#REF!</v>
      </c>
      <c r="AC27" s="4"/>
      <c r="AD27" s="4">
        <f>HRF[[#This Row],[26]]*HRF[[#This Row],[25]]</f>
        <v>0</v>
      </c>
      <c r="AE27" s="4">
        <f>HRF[[#This Row],[27]]*HRF[[#This Row],[25]]</f>
        <v>0</v>
      </c>
      <c r="AF27" s="4">
        <f>HRF[[#This Row],[28]]*HRF[[#This Row],[25]]</f>
        <v>0</v>
      </c>
      <c r="AG27" s="4">
        <f>HRF[[#This Row],[29]]*HRF[[#This Row],[25]]</f>
        <v>0</v>
      </c>
      <c r="AH27" s="4">
        <f>IF(AND(HRF[[#This Row],[6]]="G",HRF[[#This Row],[14]]="nierozpoczęte")=TRUE,1,0)</f>
        <v>0</v>
      </c>
      <c r="AI27" s="4">
        <f>IF(AND(HRF[[#This Row],[6]]="G",HRF[[#This Row],[14]]="w trakcie realizacji ")=TRUE,1,0)</f>
        <v>0</v>
      </c>
      <c r="AJ27" s="4">
        <f>IF(AND(HRF[[#This Row],[6]]="G",HRF[[#This Row],[14]]="zrealizowane")=TRUE,1,0)</f>
        <v>0</v>
      </c>
      <c r="AK27" s="4">
        <f>IF(AND(HRF[[#This Row],[6]]="G",HRF[[#This Row],[14]]="wstrzymane")=TRUE,1,0)</f>
        <v>0</v>
      </c>
      <c r="AL27" s="4">
        <f>IF(AND(HRF[[#This Row],[6]]="G",HRF[[#This Row],[14]]="anulowane")=TRUE,1,0)</f>
        <v>0</v>
      </c>
      <c r="AM27" s="4">
        <f>IF(AND(HRF[[#This Row],[6]]="P",HRF[[#This Row],[14]]="nierozpoczęte")=TRUE,1,0)</f>
        <v>1</v>
      </c>
      <c r="AN27" s="4">
        <f>IF(AND(HRF[[#This Row],[6]]="P",HRF[[#This Row],[14]]="w trakcie realizacji ")=TRUE,1,0)</f>
        <v>0</v>
      </c>
      <c r="AO27" s="4">
        <f>IF(AND(HRF[[#This Row],[6]]="P",HRF[[#This Row],[14]]="zrealizowane")=TRUE,1,0)</f>
        <v>0</v>
      </c>
      <c r="AP27" s="4">
        <f>IF(AND(HRF[[#This Row],[6]]="P",HRF[[#This Row],[14]]="wstrzymane")=TRUE,1,0)</f>
        <v>0</v>
      </c>
      <c r="AQ27" s="4">
        <f>IF(AND(HRF[[#This Row],[6]]="P",HRF[[#This Row],[14]]="anulowane")=TRUE,1,0)</f>
        <v>0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s="9" customFormat="1" ht="54.95" customHeight="1">
      <c r="A28" s="4"/>
      <c r="B28" s="77" t="s">
        <v>65</v>
      </c>
      <c r="C28" s="14" t="s">
        <v>198</v>
      </c>
      <c r="D28" s="84" t="s">
        <v>468</v>
      </c>
      <c r="E28" s="85" t="s">
        <v>235</v>
      </c>
      <c r="F28" s="6" t="s">
        <v>236</v>
      </c>
      <c r="G28" s="6" t="s">
        <v>24</v>
      </c>
      <c r="H28" s="6">
        <v>2017</v>
      </c>
      <c r="I28" s="6">
        <v>2017</v>
      </c>
      <c r="J28" s="7">
        <v>1728039</v>
      </c>
      <c r="K28" s="49">
        <v>122.81</v>
      </c>
      <c r="L28" s="49">
        <v>120.17</v>
      </c>
      <c r="M28" s="49">
        <v>187.12</v>
      </c>
      <c r="N28" s="8" t="s">
        <v>239</v>
      </c>
      <c r="O28" s="59" t="s">
        <v>28</v>
      </c>
      <c r="P28" s="34">
        <v>1</v>
      </c>
      <c r="Q28" s="7"/>
      <c r="R28" s="35"/>
      <c r="S28" s="53"/>
      <c r="T28" s="35"/>
      <c r="U28" s="35"/>
      <c r="V28" s="35">
        <f t="shared" si="1"/>
        <v>0</v>
      </c>
      <c r="W28" s="6" t="s">
        <v>99</v>
      </c>
      <c r="X28" s="6"/>
      <c r="Y28" s="56" t="e">
        <f>IF(HRF[[#This Row],[31]]="WSKAŹNIK SPECYFICZNY",HRF[[#This Row],[15]]*#REF!,HRF[[#This Row],[32]]*#REF!+#REF!*#REF!+#REF!*#REF!)</f>
        <v>#REF!</v>
      </c>
      <c r="Z28" s="56" t="str">
        <f>IF(HRF[[#This Row],[31]]="WSKAŹNIK SPECYFICZNY","nie zdefinowano",HRF[[#This Row],[32]]*#REF!+#REF!*#REF!+#REF!*#REF!)</f>
        <v>nie zdefinowano</v>
      </c>
      <c r="AA28" s="56" t="str">
        <f>IF(HRF[[#This Row],[31]]="WSKAŹNIK SPECYFICZNY","nie zdefinowano",HRF[[#This Row],[32]]*#REF!+#REF!*#REF!+#REF!*#REF!)</f>
        <v>nie zdefinowano</v>
      </c>
      <c r="AB28" s="57" t="e">
        <f>IF(HRF[[#This Row],[31]]="WSKAŹNIK SPECYFICZNY",HRF[[#This Row],[15]]*#REF!,HRF[[#This Row],[32]]*#REF!+#REF!*#REF!+#REF!*#REF!)</f>
        <v>#REF!</v>
      </c>
      <c r="AC28" s="4"/>
      <c r="AD28" s="4">
        <f>HRF[[#This Row],[26]]*HRF[[#This Row],[25]]</f>
        <v>0</v>
      </c>
      <c r="AE28" s="4">
        <f>HRF[[#This Row],[27]]*HRF[[#This Row],[25]]</f>
        <v>0</v>
      </c>
      <c r="AF28" s="4">
        <f>HRF[[#This Row],[28]]*HRF[[#This Row],[25]]</f>
        <v>0</v>
      </c>
      <c r="AG28" s="4">
        <f>HRF[[#This Row],[29]]*HRF[[#This Row],[25]]</f>
        <v>0</v>
      </c>
      <c r="AH28" s="4">
        <f>IF(AND(HRF[[#This Row],[6]]="G",HRF[[#This Row],[14]]="nierozpoczęte")=TRUE,1,0)</f>
        <v>0</v>
      </c>
      <c r="AI28" s="4">
        <f>IF(AND(HRF[[#This Row],[6]]="G",HRF[[#This Row],[14]]="w trakcie realizacji ")=TRUE,1,0)</f>
        <v>0</v>
      </c>
      <c r="AJ28" s="4">
        <f>IF(AND(HRF[[#This Row],[6]]="G",HRF[[#This Row],[14]]="zrealizowane")=TRUE,1,0)</f>
        <v>0</v>
      </c>
      <c r="AK28" s="4">
        <f>IF(AND(HRF[[#This Row],[6]]="G",HRF[[#This Row],[14]]="wstrzymane")=TRUE,1,0)</f>
        <v>0</v>
      </c>
      <c r="AL28" s="4">
        <f>IF(AND(HRF[[#This Row],[6]]="G",HRF[[#This Row],[14]]="anulowane")=TRUE,1,0)</f>
        <v>0</v>
      </c>
      <c r="AM28" s="4">
        <f>IF(AND(HRF[[#This Row],[6]]="P",HRF[[#This Row],[14]]="nierozpoczęte")=TRUE,1,0)</f>
        <v>0</v>
      </c>
      <c r="AN28" s="4">
        <f>IF(AND(HRF[[#This Row],[6]]="P",HRF[[#This Row],[14]]="w trakcie realizacji ")=TRUE,1,0)</f>
        <v>0</v>
      </c>
      <c r="AO28" s="4">
        <f>IF(AND(HRF[[#This Row],[6]]="P",HRF[[#This Row],[14]]="zrealizowane")=TRUE,1,0)</f>
        <v>1</v>
      </c>
      <c r="AP28" s="4">
        <f>IF(AND(HRF[[#This Row],[6]]="P",HRF[[#This Row],[14]]="wstrzymane")=TRUE,1,0)</f>
        <v>0</v>
      </c>
      <c r="AQ28" s="4">
        <f>IF(AND(HRF[[#This Row],[6]]="P",HRF[[#This Row],[14]]="anulowane")=TRUE,1,0)</f>
        <v>0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s="16" customFormat="1" ht="54.95" customHeight="1">
      <c r="A29" s="13"/>
      <c r="B29" s="77" t="s">
        <v>66</v>
      </c>
      <c r="C29" s="14" t="s">
        <v>198</v>
      </c>
      <c r="D29" s="84" t="s">
        <v>468</v>
      </c>
      <c r="E29" s="85" t="s">
        <v>237</v>
      </c>
      <c r="F29" s="6" t="s">
        <v>238</v>
      </c>
      <c r="G29" s="6" t="s">
        <v>24</v>
      </c>
      <c r="H29" s="6">
        <v>2016</v>
      </c>
      <c r="I29" s="6">
        <v>2017</v>
      </c>
      <c r="J29" s="7">
        <v>183000</v>
      </c>
      <c r="K29" s="49">
        <v>12</v>
      </c>
      <c r="L29" s="49">
        <v>27.76</v>
      </c>
      <c r="M29" s="49">
        <v>12.69</v>
      </c>
      <c r="N29" s="64" t="s">
        <v>207</v>
      </c>
      <c r="O29" s="59" t="s">
        <v>28</v>
      </c>
      <c r="P29" s="34">
        <v>1</v>
      </c>
      <c r="Q29" s="7"/>
      <c r="R29" s="35"/>
      <c r="S29" s="35"/>
      <c r="T29" s="35"/>
      <c r="U29" s="35"/>
      <c r="V29" s="35">
        <f t="shared" si="1"/>
        <v>0</v>
      </c>
      <c r="W29" s="6" t="s">
        <v>99</v>
      </c>
      <c r="X29" s="6"/>
      <c r="Y29" s="56" t="e">
        <f>IF(HRF[[#This Row],[31]]="WSKAŹNIK SPECYFICZNY",HRF[[#This Row],[15]]*#REF!,HRF[[#This Row],[32]]*#REF!+#REF!*#REF!+#REF!*#REF!)</f>
        <v>#REF!</v>
      </c>
      <c r="Z29" s="56" t="str">
        <f>IF(HRF[[#This Row],[31]]="WSKAŹNIK SPECYFICZNY","nie zdefinowano",HRF[[#This Row],[32]]*#REF!+#REF!*#REF!+#REF!*#REF!)</f>
        <v>nie zdefinowano</v>
      </c>
      <c r="AA29" s="56" t="str">
        <f>IF(HRF[[#This Row],[31]]="WSKAŹNIK SPECYFICZNY","nie zdefinowano",HRF[[#This Row],[32]]*#REF!+#REF!*#REF!+#REF!*#REF!)</f>
        <v>nie zdefinowano</v>
      </c>
      <c r="AB29" s="57" t="e">
        <f>IF(HRF[[#This Row],[31]]="WSKAŹNIK SPECYFICZNY",HRF[[#This Row],[15]]*#REF!,HRF[[#This Row],[32]]*#REF!+#REF!*#REF!+#REF!*#REF!)</f>
        <v>#REF!</v>
      </c>
      <c r="AC29" s="13"/>
      <c r="AD29" s="4">
        <f>HRF[[#This Row],[26]]*HRF[[#This Row],[25]]</f>
        <v>0</v>
      </c>
      <c r="AE29" s="4">
        <f>HRF[[#This Row],[27]]*HRF[[#This Row],[25]]</f>
        <v>0</v>
      </c>
      <c r="AF29" s="4">
        <f>HRF[[#This Row],[28]]*HRF[[#This Row],[25]]</f>
        <v>0</v>
      </c>
      <c r="AG29" s="4">
        <f>HRF[[#This Row],[29]]*HRF[[#This Row],[25]]</f>
        <v>0</v>
      </c>
      <c r="AH29" s="4">
        <f>IF(AND(HRF[[#This Row],[6]]="G",HRF[[#This Row],[14]]="nierozpoczęte")=TRUE,1,0)</f>
        <v>0</v>
      </c>
      <c r="AI29" s="4">
        <f>IF(AND(HRF[[#This Row],[6]]="G",HRF[[#This Row],[14]]="w trakcie realizacji ")=TRUE,1,0)</f>
        <v>0</v>
      </c>
      <c r="AJ29" s="4">
        <f>IF(AND(HRF[[#This Row],[6]]="G",HRF[[#This Row],[14]]="zrealizowane")=TRUE,1,0)</f>
        <v>0</v>
      </c>
      <c r="AK29" s="4">
        <f>IF(AND(HRF[[#This Row],[6]]="G",HRF[[#This Row],[14]]="wstrzymane")=TRUE,1,0)</f>
        <v>0</v>
      </c>
      <c r="AL29" s="4">
        <f>IF(AND(HRF[[#This Row],[6]]="G",HRF[[#This Row],[14]]="anulowane")=TRUE,1,0)</f>
        <v>0</v>
      </c>
      <c r="AM29" s="4">
        <f>IF(AND(HRF[[#This Row],[6]]="P",HRF[[#This Row],[14]]="nierozpoczęte")=TRUE,1,0)</f>
        <v>0</v>
      </c>
      <c r="AN29" s="4">
        <f>IF(AND(HRF[[#This Row],[6]]="P",HRF[[#This Row],[14]]="w trakcie realizacji ")=TRUE,1,0)</f>
        <v>0</v>
      </c>
      <c r="AO29" s="4">
        <f>IF(AND(HRF[[#This Row],[6]]="P",HRF[[#This Row],[14]]="zrealizowane")=TRUE,1,0)</f>
        <v>1</v>
      </c>
      <c r="AP29" s="4">
        <f>IF(AND(HRF[[#This Row],[6]]="P",HRF[[#This Row],[14]]="wstrzymane")=TRUE,1,0)</f>
        <v>0</v>
      </c>
      <c r="AQ29" s="4">
        <f>IF(AND(HRF[[#This Row],[6]]="P",HRF[[#This Row],[14]]="anulowane")=TRUE,1,0)</f>
        <v>0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</row>
    <row r="30" spans="1:58" s="16" customFormat="1" ht="54.95" customHeight="1">
      <c r="A30" s="13"/>
      <c r="B30" s="77" t="s">
        <v>67</v>
      </c>
      <c r="C30" s="5" t="s">
        <v>198</v>
      </c>
      <c r="D30" s="84" t="s">
        <v>468</v>
      </c>
      <c r="E30" s="85" t="s">
        <v>240</v>
      </c>
      <c r="F30" s="17" t="s">
        <v>241</v>
      </c>
      <c r="G30" s="17" t="s">
        <v>24</v>
      </c>
      <c r="H30" s="6">
        <v>2018</v>
      </c>
      <c r="I30" s="6">
        <v>2019</v>
      </c>
      <c r="J30" s="7">
        <v>5500000</v>
      </c>
      <c r="K30" s="49">
        <v>2570</v>
      </c>
      <c r="L30" s="49">
        <v>0</v>
      </c>
      <c r="M30" s="49">
        <v>2311</v>
      </c>
      <c r="N30" s="64" t="s">
        <v>207</v>
      </c>
      <c r="O30" s="50" t="s">
        <v>26</v>
      </c>
      <c r="P30" s="34"/>
      <c r="Q30" s="32"/>
      <c r="R30" s="35"/>
      <c r="S30" s="35"/>
      <c r="T30" s="35"/>
      <c r="U30" s="35"/>
      <c r="V30" s="35">
        <f t="shared" si="1"/>
        <v>0</v>
      </c>
      <c r="W30" s="6" t="s">
        <v>143</v>
      </c>
      <c r="X30" s="6">
        <v>9554.4</v>
      </c>
      <c r="Y30" s="56" t="e">
        <f>IF(HRF[[#This Row],[31]]="WSKAŹNIK SPECYFICZNY",HRF[[#This Row],[15]]*#REF!,HRF[[#This Row],[32]]*#REF!+#REF!*#REF!+#REF!*#REF!)</f>
        <v>#REF!</v>
      </c>
      <c r="Z30" s="56" t="e">
        <f>IF(HRF[[#This Row],[31]]="WSKAŹNIK SPECYFICZNY","nie zdefinowano",HRF[[#This Row],[32]]*#REF!+#REF!*#REF!+#REF!*#REF!)</f>
        <v>#REF!</v>
      </c>
      <c r="AA30" s="56" t="e">
        <f>IF(HRF[[#This Row],[31]]="WSKAŹNIK SPECYFICZNY","nie zdefinowano",HRF[[#This Row],[32]]*#REF!+#REF!*#REF!+#REF!*#REF!)</f>
        <v>#REF!</v>
      </c>
      <c r="AB30" s="57" t="e">
        <f>IF(HRF[[#This Row],[31]]="WSKAŹNIK SPECYFICZNY",HRF[[#This Row],[15]]*#REF!,HRF[[#This Row],[32]]*#REF!+#REF!*#REF!+#REF!*#REF!)</f>
        <v>#REF!</v>
      </c>
      <c r="AC30" s="13"/>
      <c r="AD30" s="4">
        <f>HRF[[#This Row],[26]]*HRF[[#This Row],[25]]</f>
        <v>0</v>
      </c>
      <c r="AE30" s="4">
        <f>HRF[[#This Row],[27]]*HRF[[#This Row],[25]]</f>
        <v>0</v>
      </c>
      <c r="AF30" s="4">
        <f>HRF[[#This Row],[28]]*HRF[[#This Row],[25]]</f>
        <v>0</v>
      </c>
      <c r="AG30" s="4">
        <f>HRF[[#This Row],[29]]*HRF[[#This Row],[25]]</f>
        <v>0</v>
      </c>
      <c r="AH30" s="4">
        <f>IF(AND(HRF[[#This Row],[6]]="G",HRF[[#This Row],[14]]="nierozpoczęte")=TRUE,1,0)</f>
        <v>0</v>
      </c>
      <c r="AI30" s="4">
        <f>IF(AND(HRF[[#This Row],[6]]="G",HRF[[#This Row],[14]]="w trakcie realizacji ")=TRUE,1,0)</f>
        <v>0</v>
      </c>
      <c r="AJ30" s="4">
        <f>IF(AND(HRF[[#This Row],[6]]="G",HRF[[#This Row],[14]]="zrealizowane")=TRUE,1,0)</f>
        <v>0</v>
      </c>
      <c r="AK30" s="4">
        <f>IF(AND(HRF[[#This Row],[6]]="G",HRF[[#This Row],[14]]="wstrzymane")=TRUE,1,0)</f>
        <v>0</v>
      </c>
      <c r="AL30" s="4">
        <f>IF(AND(HRF[[#This Row],[6]]="G",HRF[[#This Row],[14]]="anulowane")=TRUE,1,0)</f>
        <v>0</v>
      </c>
      <c r="AM30" s="4">
        <f>IF(AND(HRF[[#This Row],[6]]="P",HRF[[#This Row],[14]]="nierozpoczęte")=TRUE,1,0)</f>
        <v>1</v>
      </c>
      <c r="AN30" s="4">
        <f>IF(AND(HRF[[#This Row],[6]]="P",HRF[[#This Row],[14]]="w trakcie realizacji ")=TRUE,1,0)</f>
        <v>0</v>
      </c>
      <c r="AO30" s="4">
        <f>IF(AND(HRF[[#This Row],[6]]="P",HRF[[#This Row],[14]]="zrealizowane")=TRUE,1,0)</f>
        <v>0</v>
      </c>
      <c r="AP30" s="4">
        <f>IF(AND(HRF[[#This Row],[6]]="P",HRF[[#This Row],[14]]="wstrzymane")=TRUE,1,0)</f>
        <v>0</v>
      </c>
      <c r="AQ30" s="4">
        <f>IF(AND(HRF[[#This Row],[6]]="P",HRF[[#This Row],[14]]="anulowane")=TRUE,1,0)</f>
        <v>0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spans="1:58" s="9" customFormat="1" ht="54.95" customHeight="1">
      <c r="A31" s="4"/>
      <c r="B31" s="77" t="s">
        <v>188</v>
      </c>
      <c r="C31" s="25" t="s">
        <v>199</v>
      </c>
      <c r="D31" s="84" t="s">
        <v>449</v>
      </c>
      <c r="E31" s="85" t="s">
        <v>242</v>
      </c>
      <c r="F31" s="6" t="s">
        <v>322</v>
      </c>
      <c r="G31" s="6" t="s">
        <v>23</v>
      </c>
      <c r="H31" s="6">
        <v>2014</v>
      </c>
      <c r="I31" s="6">
        <v>2016</v>
      </c>
      <c r="J31" s="7">
        <v>32260311</v>
      </c>
      <c r="K31" s="49">
        <v>275</v>
      </c>
      <c r="L31" s="49">
        <v>553</v>
      </c>
      <c r="M31" s="49">
        <v>90</v>
      </c>
      <c r="N31" s="8" t="s">
        <v>207</v>
      </c>
      <c r="O31" s="59" t="s">
        <v>28</v>
      </c>
      <c r="P31" s="34">
        <v>1</v>
      </c>
      <c r="Q31" s="7"/>
      <c r="R31" s="35"/>
      <c r="S31" s="35"/>
      <c r="T31" s="35"/>
      <c r="U31" s="35"/>
      <c r="V31" s="35">
        <f t="shared" si="1"/>
        <v>0</v>
      </c>
      <c r="W31" s="6" t="s">
        <v>99</v>
      </c>
      <c r="X31" s="6"/>
      <c r="Y31" s="56" t="e">
        <f>IF(HRF[[#This Row],[31]]="WSKAŹNIK SPECYFICZNY",HRF[[#This Row],[15]]*#REF!,HRF[[#This Row],[32]]*#REF!+#REF!*#REF!+#REF!*#REF!)</f>
        <v>#REF!</v>
      </c>
      <c r="Z31" s="56" t="str">
        <f>IF(HRF[[#This Row],[31]]="WSKAŹNIK SPECYFICZNY","nie zdefinowano",HRF[[#This Row],[32]]*#REF!+#REF!*#REF!+#REF!*#REF!)</f>
        <v>nie zdefinowano</v>
      </c>
      <c r="AA31" s="56" t="str">
        <f>IF(HRF[[#This Row],[31]]="WSKAŹNIK SPECYFICZNY","nie zdefinowano",HRF[[#This Row],[32]]*#REF!+#REF!*#REF!+#REF!*#REF!)</f>
        <v>nie zdefinowano</v>
      </c>
      <c r="AB31" s="57" t="e">
        <f>IF(HRF[[#This Row],[31]]="WSKAŹNIK SPECYFICZNY",HRF[[#This Row],[15]]*#REF!,HRF[[#This Row],[32]]*#REF!+#REF!*#REF!+#REF!*#REF!)</f>
        <v>#REF!</v>
      </c>
      <c r="AC31" s="4"/>
      <c r="AD31" s="4">
        <f>HRF[[#This Row],[26]]*HRF[[#This Row],[25]]</f>
        <v>0</v>
      </c>
      <c r="AE31" s="4">
        <f>HRF[[#This Row],[27]]*HRF[[#This Row],[25]]</f>
        <v>0</v>
      </c>
      <c r="AF31" s="4">
        <f>HRF[[#This Row],[28]]*HRF[[#This Row],[25]]</f>
        <v>0</v>
      </c>
      <c r="AG31" s="4">
        <f>HRF[[#This Row],[29]]*HRF[[#This Row],[25]]</f>
        <v>0</v>
      </c>
      <c r="AH31" s="4">
        <f>IF(AND(HRF[[#This Row],[6]]="G",HRF[[#This Row],[14]]="nierozpoczęte")=TRUE,1,0)</f>
        <v>0</v>
      </c>
      <c r="AI31" s="4">
        <f>IF(AND(HRF[[#This Row],[6]]="G",HRF[[#This Row],[14]]="w trakcie realizacji ")=TRUE,1,0)</f>
        <v>0</v>
      </c>
      <c r="AJ31" s="4">
        <f>IF(AND(HRF[[#This Row],[6]]="G",HRF[[#This Row],[14]]="zrealizowane")=TRUE,1,0)</f>
        <v>1</v>
      </c>
      <c r="AK31" s="4">
        <f>IF(AND(HRF[[#This Row],[6]]="G",HRF[[#This Row],[14]]="wstrzymane")=TRUE,1,0)</f>
        <v>0</v>
      </c>
      <c r="AL31" s="4">
        <f>IF(AND(HRF[[#This Row],[6]]="G",HRF[[#This Row],[14]]="anulowane")=TRUE,1,0)</f>
        <v>0</v>
      </c>
      <c r="AM31" s="4">
        <f>IF(AND(HRF[[#This Row],[6]]="P",HRF[[#This Row],[14]]="nierozpoczęte")=TRUE,1,0)</f>
        <v>0</v>
      </c>
      <c r="AN31" s="4">
        <f>IF(AND(HRF[[#This Row],[6]]="P",HRF[[#This Row],[14]]="w trakcie realizacji ")=TRUE,1,0)</f>
        <v>0</v>
      </c>
      <c r="AO31" s="4">
        <f>IF(AND(HRF[[#This Row],[6]]="P",HRF[[#This Row],[14]]="zrealizowane")=TRUE,1,0)</f>
        <v>0</v>
      </c>
      <c r="AP31" s="4">
        <f>IF(AND(HRF[[#This Row],[6]]="P",HRF[[#This Row],[14]]="wstrzymane")=TRUE,1,0)</f>
        <v>0</v>
      </c>
      <c r="AQ31" s="4">
        <f>IF(AND(HRF[[#This Row],[6]]="P",HRF[[#This Row],[14]]="anulowane")=TRUE,1,0)</f>
        <v>0</v>
      </c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s="9" customFormat="1" ht="54.95" customHeight="1">
      <c r="A32" s="4"/>
      <c r="B32" s="77" t="s">
        <v>189</v>
      </c>
      <c r="C32" s="25" t="s">
        <v>199</v>
      </c>
      <c r="D32" s="84" t="s">
        <v>449</v>
      </c>
      <c r="E32" s="85" t="s">
        <v>243</v>
      </c>
      <c r="F32" s="6" t="s">
        <v>322</v>
      </c>
      <c r="G32" s="6" t="s">
        <v>23</v>
      </c>
      <c r="H32" s="6">
        <v>2014</v>
      </c>
      <c r="I32" s="6">
        <v>2018</v>
      </c>
      <c r="J32" s="7">
        <v>23867732.390000001</v>
      </c>
      <c r="K32" s="49">
        <v>665</v>
      </c>
      <c r="L32" s="49">
        <v>0</v>
      </c>
      <c r="M32" s="49">
        <v>219</v>
      </c>
      <c r="N32" s="64" t="s">
        <v>207</v>
      </c>
      <c r="O32" s="59" t="s">
        <v>28</v>
      </c>
      <c r="P32" s="34">
        <v>1</v>
      </c>
      <c r="Q32" s="7"/>
      <c r="R32" s="35"/>
      <c r="S32" s="35"/>
      <c r="T32" s="35"/>
      <c r="U32" s="35"/>
      <c r="V32" s="35">
        <f t="shared" si="1"/>
        <v>0</v>
      </c>
      <c r="W32" s="6" t="s">
        <v>99</v>
      </c>
      <c r="X32" s="6"/>
      <c r="Y32" s="56" t="e">
        <f>IF(HRF[[#This Row],[31]]="WSKAŹNIK SPECYFICZNY",HRF[[#This Row],[15]]*#REF!,HRF[[#This Row],[32]]*#REF!+#REF!*#REF!+#REF!*#REF!)</f>
        <v>#REF!</v>
      </c>
      <c r="Z32" s="56" t="str">
        <f>IF(HRF[[#This Row],[31]]="WSKAŹNIK SPECYFICZNY","nie zdefinowano",HRF[[#This Row],[32]]*#REF!+#REF!*#REF!+#REF!*#REF!)</f>
        <v>nie zdefinowano</v>
      </c>
      <c r="AA32" s="56" t="str">
        <f>IF(HRF[[#This Row],[31]]="WSKAŹNIK SPECYFICZNY","nie zdefinowano",HRF[[#This Row],[32]]*#REF!+#REF!*#REF!+#REF!*#REF!)</f>
        <v>nie zdefinowano</v>
      </c>
      <c r="AB32" s="57" t="e">
        <f>IF(HRF[[#This Row],[31]]="WSKAŹNIK SPECYFICZNY",HRF[[#This Row],[15]]*#REF!,HRF[[#This Row],[32]]*#REF!+#REF!*#REF!+#REF!*#REF!)</f>
        <v>#REF!</v>
      </c>
      <c r="AC32" s="4"/>
      <c r="AD32" s="4">
        <f>HRF[[#This Row],[26]]*HRF[[#This Row],[25]]</f>
        <v>0</v>
      </c>
      <c r="AE32" s="4">
        <f>HRF[[#This Row],[27]]*HRF[[#This Row],[25]]</f>
        <v>0</v>
      </c>
      <c r="AF32" s="4">
        <f>HRF[[#This Row],[28]]*HRF[[#This Row],[25]]</f>
        <v>0</v>
      </c>
      <c r="AG32" s="4">
        <f>HRF[[#This Row],[29]]*HRF[[#This Row],[25]]</f>
        <v>0</v>
      </c>
      <c r="AH32" s="4">
        <f>IF(AND(HRF[[#This Row],[6]]="G",HRF[[#This Row],[14]]="nierozpoczęte")=TRUE,1,0)</f>
        <v>0</v>
      </c>
      <c r="AI32" s="4">
        <f>IF(AND(HRF[[#This Row],[6]]="G",HRF[[#This Row],[14]]="w trakcie realizacji ")=TRUE,1,0)</f>
        <v>0</v>
      </c>
      <c r="AJ32" s="4">
        <f>IF(AND(HRF[[#This Row],[6]]="G",HRF[[#This Row],[14]]="zrealizowane")=TRUE,1,0)</f>
        <v>1</v>
      </c>
      <c r="AK32" s="4">
        <f>IF(AND(HRF[[#This Row],[6]]="G",HRF[[#This Row],[14]]="wstrzymane")=TRUE,1,0)</f>
        <v>0</v>
      </c>
      <c r="AL32" s="4">
        <f>IF(AND(HRF[[#This Row],[6]]="G",HRF[[#This Row],[14]]="anulowane")=TRUE,1,0)</f>
        <v>0</v>
      </c>
      <c r="AM32" s="4">
        <f>IF(AND(HRF[[#This Row],[6]]="P",HRF[[#This Row],[14]]="nierozpoczęte")=TRUE,1,0)</f>
        <v>0</v>
      </c>
      <c r="AN32" s="4">
        <f>IF(AND(HRF[[#This Row],[6]]="P",HRF[[#This Row],[14]]="w trakcie realizacji ")=TRUE,1,0)</f>
        <v>0</v>
      </c>
      <c r="AO32" s="4">
        <f>IF(AND(HRF[[#This Row],[6]]="P",HRF[[#This Row],[14]]="zrealizowane")=TRUE,1,0)</f>
        <v>0</v>
      </c>
      <c r="AP32" s="4">
        <f>IF(AND(HRF[[#This Row],[6]]="P",HRF[[#This Row],[14]]="wstrzymane")=TRUE,1,0)</f>
        <v>0</v>
      </c>
      <c r="AQ32" s="4">
        <f>IF(AND(HRF[[#This Row],[6]]="P",HRF[[#This Row],[14]]="anulowane")=TRUE,1,0)</f>
        <v>0</v>
      </c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60" s="9" customFormat="1" ht="54.95" customHeight="1">
      <c r="A33" s="4"/>
      <c r="B33" s="77" t="s">
        <v>190</v>
      </c>
      <c r="C33" s="25" t="s">
        <v>199</v>
      </c>
      <c r="D33" s="84" t="s">
        <v>449</v>
      </c>
      <c r="E33" s="85" t="s">
        <v>244</v>
      </c>
      <c r="F33" s="6" t="s">
        <v>322</v>
      </c>
      <c r="G33" s="6" t="s">
        <v>23</v>
      </c>
      <c r="H33" s="6">
        <v>2018</v>
      </c>
      <c r="I33" s="6">
        <v>2020</v>
      </c>
      <c r="J33" s="7">
        <v>11000000</v>
      </c>
      <c r="K33" s="49">
        <v>33433</v>
      </c>
      <c r="L33" s="49">
        <v>0</v>
      </c>
      <c r="M33" s="49">
        <v>17794</v>
      </c>
      <c r="N33" s="8" t="s">
        <v>187</v>
      </c>
      <c r="O33" s="59" t="s">
        <v>27</v>
      </c>
      <c r="P33" s="34"/>
      <c r="Q33" s="7"/>
      <c r="R33" s="35"/>
      <c r="S33" s="35"/>
      <c r="T33" s="35"/>
      <c r="U33" s="35"/>
      <c r="V33" s="35">
        <f t="shared" si="1"/>
        <v>0</v>
      </c>
      <c r="W33" s="6"/>
      <c r="X33" s="6"/>
      <c r="Y33" s="56" t="e">
        <f>IF(HRF[[#This Row],[31]]="WSKAŹNIK SPECYFICZNY",HRF[[#This Row],[15]]*#REF!,HRF[[#This Row],[32]]*#REF!+#REF!*#REF!+#REF!*#REF!)</f>
        <v>#REF!</v>
      </c>
      <c r="Z33" s="56" t="e">
        <f>IF(HRF[[#This Row],[31]]="WSKAŹNIK SPECYFICZNY","nie zdefinowano",HRF[[#This Row],[32]]*#REF!+#REF!*#REF!+#REF!*#REF!)</f>
        <v>#REF!</v>
      </c>
      <c r="AA33" s="56" t="e">
        <f>IF(HRF[[#This Row],[31]]="WSKAŹNIK SPECYFICZNY","nie zdefinowano",HRF[[#This Row],[32]]*#REF!+#REF!*#REF!+#REF!*#REF!)</f>
        <v>#REF!</v>
      </c>
      <c r="AB33" s="57" t="e">
        <f>IF(HRF[[#This Row],[31]]="WSKAŹNIK SPECYFICZNY",HRF[[#This Row],[15]]*#REF!,HRF[[#This Row],[32]]*#REF!+#REF!*#REF!+#REF!*#REF!)</f>
        <v>#REF!</v>
      </c>
      <c r="AC33" s="4"/>
      <c r="AD33" s="4">
        <f>HRF[[#This Row],[26]]*HRF[[#This Row],[25]]</f>
        <v>0</v>
      </c>
      <c r="AE33" s="4">
        <f>HRF[[#This Row],[27]]*HRF[[#This Row],[25]]</f>
        <v>0</v>
      </c>
      <c r="AF33" s="4">
        <f>HRF[[#This Row],[28]]*HRF[[#This Row],[25]]</f>
        <v>0</v>
      </c>
      <c r="AG33" s="4">
        <f>HRF[[#This Row],[29]]*HRF[[#This Row],[25]]</f>
        <v>0</v>
      </c>
      <c r="AH33" s="4">
        <f>IF(AND(HRF[[#This Row],[6]]="G",HRF[[#This Row],[14]]="nierozpoczęte")=TRUE,1,0)</f>
        <v>0</v>
      </c>
      <c r="AI33" s="4">
        <f>IF(AND(HRF[[#This Row],[6]]="G",HRF[[#This Row],[14]]="w trakcie realizacji ")=TRUE,1,0)</f>
        <v>1</v>
      </c>
      <c r="AJ33" s="4">
        <f>IF(AND(HRF[[#This Row],[6]]="G",HRF[[#This Row],[14]]="zrealizowane")=TRUE,1,0)</f>
        <v>0</v>
      </c>
      <c r="AK33" s="4">
        <f>IF(AND(HRF[[#This Row],[6]]="G",HRF[[#This Row],[14]]="wstrzymane")=TRUE,1,0)</f>
        <v>0</v>
      </c>
      <c r="AL33" s="4">
        <f>IF(AND(HRF[[#This Row],[6]]="G",HRF[[#This Row],[14]]="anulowane")=TRUE,1,0)</f>
        <v>0</v>
      </c>
      <c r="AM33" s="4">
        <f>IF(AND(HRF[[#This Row],[6]]="P",HRF[[#This Row],[14]]="nierozpoczęte")=TRUE,1,0)</f>
        <v>0</v>
      </c>
      <c r="AN33" s="4">
        <f>IF(AND(HRF[[#This Row],[6]]="P",HRF[[#This Row],[14]]="w trakcie realizacji ")=TRUE,1,0)</f>
        <v>0</v>
      </c>
      <c r="AO33" s="4">
        <f>IF(AND(HRF[[#This Row],[6]]="P",HRF[[#This Row],[14]]="zrealizowane")=TRUE,1,0)</f>
        <v>0</v>
      </c>
      <c r="AP33" s="4">
        <f>IF(AND(HRF[[#This Row],[6]]="P",HRF[[#This Row],[14]]="wstrzymane")=TRUE,1,0)</f>
        <v>0</v>
      </c>
      <c r="AQ33" s="4">
        <f>IF(AND(HRF[[#This Row],[6]]="P",HRF[[#This Row],[14]]="anulowane")=TRUE,1,0)</f>
        <v>0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60" s="9" customFormat="1" ht="54.95" customHeight="1">
      <c r="A34" s="4"/>
      <c r="B34" s="77" t="s">
        <v>191</v>
      </c>
      <c r="C34" s="25" t="s">
        <v>199</v>
      </c>
      <c r="D34" s="84" t="s">
        <v>453</v>
      </c>
      <c r="E34" s="85" t="s">
        <v>245</v>
      </c>
      <c r="F34" s="6" t="s">
        <v>323</v>
      </c>
      <c r="G34" s="6" t="s">
        <v>24</v>
      </c>
      <c r="H34" s="6">
        <v>2017</v>
      </c>
      <c r="I34" s="6">
        <v>2020</v>
      </c>
      <c r="J34" s="7" t="s">
        <v>361</v>
      </c>
      <c r="K34" s="49">
        <v>317</v>
      </c>
      <c r="L34" s="49" t="s">
        <v>12</v>
      </c>
      <c r="M34" s="49">
        <v>76</v>
      </c>
      <c r="N34" s="8" t="s">
        <v>207</v>
      </c>
      <c r="O34" s="59" t="s">
        <v>27</v>
      </c>
      <c r="P34" s="34"/>
      <c r="Q34" s="7"/>
      <c r="R34" s="35"/>
      <c r="S34" s="35"/>
      <c r="T34" s="35"/>
      <c r="U34" s="35"/>
      <c r="V34" s="35">
        <f t="shared" si="1"/>
        <v>0</v>
      </c>
      <c r="W34" s="6"/>
      <c r="X34" s="6"/>
      <c r="Y34" s="56" t="e">
        <f>IF(HRF[[#This Row],[31]]="WSKAŹNIK SPECYFICZNY",HRF[[#This Row],[15]]*#REF!,HRF[[#This Row],[32]]*#REF!+#REF!*#REF!+#REF!*#REF!)</f>
        <v>#REF!</v>
      </c>
      <c r="Z34" s="56" t="e">
        <f>IF(HRF[[#This Row],[31]]="WSKAŹNIK SPECYFICZNY","nie zdefinowano",HRF[[#This Row],[32]]*#REF!+#REF!*#REF!+#REF!*#REF!)</f>
        <v>#REF!</v>
      </c>
      <c r="AA34" s="56" t="e">
        <f>IF(HRF[[#This Row],[31]]="WSKAŹNIK SPECYFICZNY","nie zdefinowano",HRF[[#This Row],[32]]*#REF!+#REF!*#REF!+#REF!*#REF!)</f>
        <v>#REF!</v>
      </c>
      <c r="AB34" s="57" t="e">
        <f>IF(HRF[[#This Row],[31]]="WSKAŹNIK SPECYFICZNY",HRF[[#This Row],[15]]*#REF!,HRF[[#This Row],[32]]*#REF!+#REF!*#REF!+#REF!*#REF!)</f>
        <v>#REF!</v>
      </c>
      <c r="AC34" s="4"/>
      <c r="AD34" s="4">
        <f>HRF[[#This Row],[26]]*HRF[[#This Row],[25]]</f>
        <v>0</v>
      </c>
      <c r="AE34" s="4">
        <f>HRF[[#This Row],[27]]*HRF[[#This Row],[25]]</f>
        <v>0</v>
      </c>
      <c r="AF34" s="4">
        <f>HRF[[#This Row],[28]]*HRF[[#This Row],[25]]</f>
        <v>0</v>
      </c>
      <c r="AG34" s="4">
        <f>HRF[[#This Row],[29]]*HRF[[#This Row],[25]]</f>
        <v>0</v>
      </c>
      <c r="AH34" s="4">
        <f>IF(AND(HRF[[#This Row],[6]]="G",HRF[[#This Row],[14]]="nierozpoczęte")=TRUE,1,0)</f>
        <v>0</v>
      </c>
      <c r="AI34" s="4">
        <f>IF(AND(HRF[[#This Row],[6]]="G",HRF[[#This Row],[14]]="w trakcie realizacji ")=TRUE,1,0)</f>
        <v>0</v>
      </c>
      <c r="AJ34" s="4">
        <f>IF(AND(HRF[[#This Row],[6]]="G",HRF[[#This Row],[14]]="zrealizowane")=TRUE,1,0)</f>
        <v>0</v>
      </c>
      <c r="AK34" s="4">
        <f>IF(AND(HRF[[#This Row],[6]]="G",HRF[[#This Row],[14]]="wstrzymane")=TRUE,1,0)</f>
        <v>0</v>
      </c>
      <c r="AL34" s="4">
        <f>IF(AND(HRF[[#This Row],[6]]="G",HRF[[#This Row],[14]]="anulowane")=TRUE,1,0)</f>
        <v>0</v>
      </c>
      <c r="AM34" s="4">
        <f>IF(AND(HRF[[#This Row],[6]]="P",HRF[[#This Row],[14]]="nierozpoczęte")=TRUE,1,0)</f>
        <v>0</v>
      </c>
      <c r="AN34" s="4">
        <f>IF(AND(HRF[[#This Row],[6]]="P",HRF[[#This Row],[14]]="w trakcie realizacji ")=TRUE,1,0)</f>
        <v>1</v>
      </c>
      <c r="AO34" s="4">
        <f>IF(AND(HRF[[#This Row],[6]]="P",HRF[[#This Row],[14]]="zrealizowane")=TRUE,1,0)</f>
        <v>0</v>
      </c>
      <c r="AP34" s="4">
        <f>IF(AND(HRF[[#This Row],[6]]="P",HRF[[#This Row],[14]]="wstrzymane")=TRUE,1,0)</f>
        <v>0</v>
      </c>
      <c r="AQ34" s="4">
        <f>IF(AND(HRF[[#This Row],[6]]="P",HRF[[#This Row],[14]]="anulowane")=TRUE,1,0)</f>
        <v>0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60" s="9" customFormat="1" ht="54.95" customHeight="1">
      <c r="A35" s="4"/>
      <c r="B35" s="77" t="s">
        <v>192</v>
      </c>
      <c r="C35" s="25" t="s">
        <v>199</v>
      </c>
      <c r="D35" s="84" t="s">
        <v>453</v>
      </c>
      <c r="E35" s="85" t="s">
        <v>246</v>
      </c>
      <c r="F35" s="6" t="s">
        <v>324</v>
      </c>
      <c r="G35" s="6" t="s">
        <v>24</v>
      </c>
      <c r="H35" s="6">
        <v>2017</v>
      </c>
      <c r="I35" s="6">
        <v>2020</v>
      </c>
      <c r="J35" s="7" t="s">
        <v>361</v>
      </c>
      <c r="K35" s="49">
        <v>254</v>
      </c>
      <c r="L35" s="49" t="s">
        <v>12</v>
      </c>
      <c r="M35" s="49">
        <v>61</v>
      </c>
      <c r="N35" s="8" t="s">
        <v>207</v>
      </c>
      <c r="O35" s="59" t="s">
        <v>27</v>
      </c>
      <c r="P35" s="34"/>
      <c r="Q35" s="7"/>
      <c r="R35" s="35"/>
      <c r="S35" s="35"/>
      <c r="T35" s="35"/>
      <c r="U35" s="35"/>
      <c r="V35" s="35">
        <f t="shared" si="1"/>
        <v>0</v>
      </c>
      <c r="W35" s="6"/>
      <c r="X35" s="6"/>
      <c r="Y35" s="56" t="e">
        <f>IF(HRF[[#This Row],[31]]="WSKAŹNIK SPECYFICZNY",HRF[[#This Row],[15]]*#REF!,HRF[[#This Row],[32]]*#REF!+#REF!*#REF!+#REF!*#REF!)</f>
        <v>#REF!</v>
      </c>
      <c r="Z35" s="56" t="e">
        <f>IF(HRF[[#This Row],[31]]="WSKAŹNIK SPECYFICZNY","nie zdefinowano",HRF[[#This Row],[32]]*#REF!+#REF!*#REF!+#REF!*#REF!)</f>
        <v>#REF!</v>
      </c>
      <c r="AA35" s="56" t="e">
        <f>IF(HRF[[#This Row],[31]]="WSKAŹNIK SPECYFICZNY","nie zdefinowano",HRF[[#This Row],[32]]*#REF!+#REF!*#REF!+#REF!*#REF!)</f>
        <v>#REF!</v>
      </c>
      <c r="AB35" s="57" t="e">
        <f>IF(HRF[[#This Row],[31]]="WSKAŹNIK SPECYFICZNY",HRF[[#This Row],[15]]*#REF!,HRF[[#This Row],[32]]*#REF!+#REF!*#REF!+#REF!*#REF!)</f>
        <v>#REF!</v>
      </c>
      <c r="AC35" s="4"/>
      <c r="AD35" s="4">
        <f>HRF[[#This Row],[26]]*HRF[[#This Row],[25]]</f>
        <v>0</v>
      </c>
      <c r="AE35" s="4">
        <f>HRF[[#This Row],[27]]*HRF[[#This Row],[25]]</f>
        <v>0</v>
      </c>
      <c r="AF35" s="4">
        <f>HRF[[#This Row],[28]]*HRF[[#This Row],[25]]</f>
        <v>0</v>
      </c>
      <c r="AG35" s="4">
        <f>HRF[[#This Row],[29]]*HRF[[#This Row],[25]]</f>
        <v>0</v>
      </c>
      <c r="AH35" s="4">
        <f>IF(AND(HRF[[#This Row],[6]]="G",HRF[[#This Row],[14]]="nierozpoczęte")=TRUE,1,0)</f>
        <v>0</v>
      </c>
      <c r="AI35" s="4">
        <f>IF(AND(HRF[[#This Row],[6]]="G",HRF[[#This Row],[14]]="w trakcie realizacji ")=TRUE,1,0)</f>
        <v>0</v>
      </c>
      <c r="AJ35" s="4">
        <f>IF(AND(HRF[[#This Row],[6]]="G",HRF[[#This Row],[14]]="zrealizowane")=TRUE,1,0)</f>
        <v>0</v>
      </c>
      <c r="AK35" s="4">
        <f>IF(AND(HRF[[#This Row],[6]]="G",HRF[[#This Row],[14]]="wstrzymane")=TRUE,1,0)</f>
        <v>0</v>
      </c>
      <c r="AL35" s="4">
        <f>IF(AND(HRF[[#This Row],[6]]="G",HRF[[#This Row],[14]]="anulowane")=TRUE,1,0)</f>
        <v>0</v>
      </c>
      <c r="AM35" s="4">
        <f>IF(AND(HRF[[#This Row],[6]]="P",HRF[[#This Row],[14]]="nierozpoczęte")=TRUE,1,0)</f>
        <v>0</v>
      </c>
      <c r="AN35" s="4">
        <f>IF(AND(HRF[[#This Row],[6]]="P",HRF[[#This Row],[14]]="w trakcie realizacji ")=TRUE,1,0)</f>
        <v>1</v>
      </c>
      <c r="AO35" s="4">
        <f>IF(AND(HRF[[#This Row],[6]]="P",HRF[[#This Row],[14]]="zrealizowane")=TRUE,1,0)</f>
        <v>0</v>
      </c>
      <c r="AP35" s="4">
        <f>IF(AND(HRF[[#This Row],[6]]="P",HRF[[#This Row],[14]]="wstrzymane")=TRUE,1,0)</f>
        <v>0</v>
      </c>
      <c r="AQ35" s="4">
        <f>IF(AND(HRF[[#This Row],[6]]="P",HRF[[#This Row],[14]]="anulowane")=TRUE,1,0)</f>
        <v>0</v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60" s="9" customFormat="1" ht="54.95" customHeight="1">
      <c r="A36" s="4"/>
      <c r="B36" s="77" t="s">
        <v>193</v>
      </c>
      <c r="C36" s="25" t="s">
        <v>199</v>
      </c>
      <c r="D36" s="84" t="s">
        <v>453</v>
      </c>
      <c r="E36" s="85" t="s">
        <v>247</v>
      </c>
      <c r="F36" s="6" t="s">
        <v>325</v>
      </c>
      <c r="G36" s="6" t="s">
        <v>24</v>
      </c>
      <c r="H36" s="6">
        <v>2014</v>
      </c>
      <c r="I36" s="6">
        <v>2020</v>
      </c>
      <c r="J36" s="7">
        <v>1676017</v>
      </c>
      <c r="K36" s="49">
        <v>233</v>
      </c>
      <c r="L36" s="49" t="s">
        <v>12</v>
      </c>
      <c r="M36" s="49">
        <v>56</v>
      </c>
      <c r="N36" s="8" t="s">
        <v>207</v>
      </c>
      <c r="O36" s="59" t="s">
        <v>26</v>
      </c>
      <c r="P36" s="34"/>
      <c r="Q36" s="7"/>
      <c r="R36" s="35"/>
      <c r="S36" s="35"/>
      <c r="T36" s="35"/>
      <c r="U36" s="35"/>
      <c r="V36" s="35">
        <f t="shared" si="1"/>
        <v>0</v>
      </c>
      <c r="W36" s="6"/>
      <c r="X36" s="6"/>
      <c r="Y36" s="56" t="e">
        <f>IF(HRF[[#This Row],[31]]="WSKAŹNIK SPECYFICZNY",HRF[[#This Row],[15]]*#REF!,HRF[[#This Row],[32]]*#REF!+#REF!*#REF!+#REF!*#REF!)</f>
        <v>#REF!</v>
      </c>
      <c r="Z36" s="56" t="e">
        <f>IF(HRF[[#This Row],[31]]="WSKAŹNIK SPECYFICZNY","nie zdefinowano",HRF[[#This Row],[32]]*#REF!+#REF!*#REF!+#REF!*#REF!)</f>
        <v>#REF!</v>
      </c>
      <c r="AA36" s="56" t="e">
        <f>IF(HRF[[#This Row],[31]]="WSKAŹNIK SPECYFICZNY","nie zdefinowano",HRF[[#This Row],[32]]*#REF!+#REF!*#REF!+#REF!*#REF!)</f>
        <v>#REF!</v>
      </c>
      <c r="AB36" s="57" t="e">
        <f>IF(HRF[[#This Row],[31]]="WSKAŹNIK SPECYFICZNY",HRF[[#This Row],[15]]*#REF!,HRF[[#This Row],[32]]*#REF!+#REF!*#REF!+#REF!*#REF!)</f>
        <v>#REF!</v>
      </c>
      <c r="AC36" s="4"/>
      <c r="AD36" s="4">
        <f>HRF[[#This Row],[26]]*HRF[[#This Row],[25]]</f>
        <v>0</v>
      </c>
      <c r="AE36" s="4">
        <f>HRF[[#This Row],[27]]*HRF[[#This Row],[25]]</f>
        <v>0</v>
      </c>
      <c r="AF36" s="4">
        <f>HRF[[#This Row],[28]]*HRF[[#This Row],[25]]</f>
        <v>0</v>
      </c>
      <c r="AG36" s="4">
        <f>HRF[[#This Row],[29]]*HRF[[#This Row],[25]]</f>
        <v>0</v>
      </c>
      <c r="AH36" s="4">
        <f>IF(AND(HRF[[#This Row],[6]]="G",HRF[[#This Row],[14]]="nierozpoczęte")=TRUE,1,0)</f>
        <v>0</v>
      </c>
      <c r="AI36" s="4">
        <f>IF(AND(HRF[[#This Row],[6]]="G",HRF[[#This Row],[14]]="w trakcie realizacji ")=TRUE,1,0)</f>
        <v>0</v>
      </c>
      <c r="AJ36" s="4">
        <f>IF(AND(HRF[[#This Row],[6]]="G",HRF[[#This Row],[14]]="zrealizowane")=TRUE,1,0)</f>
        <v>0</v>
      </c>
      <c r="AK36" s="4">
        <f>IF(AND(HRF[[#This Row],[6]]="G",HRF[[#This Row],[14]]="wstrzymane")=TRUE,1,0)</f>
        <v>0</v>
      </c>
      <c r="AL36" s="4">
        <f>IF(AND(HRF[[#This Row],[6]]="G",HRF[[#This Row],[14]]="anulowane")=TRUE,1,0)</f>
        <v>0</v>
      </c>
      <c r="AM36" s="4">
        <f>IF(AND(HRF[[#This Row],[6]]="P",HRF[[#This Row],[14]]="nierozpoczęte")=TRUE,1,0)</f>
        <v>1</v>
      </c>
      <c r="AN36" s="4">
        <f>IF(AND(HRF[[#This Row],[6]]="P",HRF[[#This Row],[14]]="w trakcie realizacji ")=TRUE,1,0)</f>
        <v>0</v>
      </c>
      <c r="AO36" s="4">
        <f>IF(AND(HRF[[#This Row],[6]]="P",HRF[[#This Row],[14]]="zrealizowane")=TRUE,1,0)</f>
        <v>0</v>
      </c>
      <c r="AP36" s="4">
        <f>IF(AND(HRF[[#This Row],[6]]="P",HRF[[#This Row],[14]]="wstrzymane")=TRUE,1,0)</f>
        <v>0</v>
      </c>
      <c r="AQ36" s="4">
        <f>IF(AND(HRF[[#This Row],[6]]="P",HRF[[#This Row],[14]]="anulowane")=TRUE,1,0)</f>
        <v>0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60" s="9" customFormat="1" ht="54.95" customHeight="1">
      <c r="A37" s="4"/>
      <c r="B37" s="77" t="s">
        <v>194</v>
      </c>
      <c r="C37" s="25" t="s">
        <v>199</v>
      </c>
      <c r="D37" s="84" t="s">
        <v>452</v>
      </c>
      <c r="E37" s="85" t="s">
        <v>248</v>
      </c>
      <c r="F37" s="18" t="s">
        <v>326</v>
      </c>
      <c r="G37" s="18" t="s">
        <v>23</v>
      </c>
      <c r="H37" s="6">
        <v>2015</v>
      </c>
      <c r="I37" s="6">
        <v>2019</v>
      </c>
      <c r="J37" s="7">
        <v>25000000</v>
      </c>
      <c r="K37" s="49">
        <v>130</v>
      </c>
      <c r="L37" s="49">
        <v>15.84</v>
      </c>
      <c r="M37" s="49">
        <v>46</v>
      </c>
      <c r="N37" s="8" t="s">
        <v>207</v>
      </c>
      <c r="O37" s="59" t="s">
        <v>26</v>
      </c>
      <c r="P37" s="34"/>
      <c r="Q37" s="7"/>
      <c r="R37" s="35"/>
      <c r="S37" s="35"/>
      <c r="T37" s="35"/>
      <c r="U37" s="35"/>
      <c r="V37" s="35">
        <f t="shared" si="1"/>
        <v>0</v>
      </c>
      <c r="W37" s="6"/>
      <c r="X37" s="6"/>
      <c r="Y37" s="56" t="e">
        <f>IF(HRF[[#This Row],[31]]="WSKAŹNIK SPECYFICZNY",HRF[[#This Row],[15]]*#REF!,HRF[[#This Row],[32]]*#REF!+#REF!*#REF!+#REF!*#REF!)</f>
        <v>#REF!</v>
      </c>
      <c r="Z37" s="56" t="e">
        <f>IF(HRF[[#This Row],[31]]="WSKAŹNIK SPECYFICZNY","nie zdefinowano",HRF[[#This Row],[32]]*#REF!+#REF!*#REF!+#REF!*#REF!)</f>
        <v>#REF!</v>
      </c>
      <c r="AA37" s="56" t="e">
        <f>IF(HRF[[#This Row],[31]]="WSKAŹNIK SPECYFICZNY","nie zdefinowano",HRF[[#This Row],[32]]*#REF!+#REF!*#REF!+#REF!*#REF!)</f>
        <v>#REF!</v>
      </c>
      <c r="AB37" s="57" t="e">
        <f>IF(HRF[[#This Row],[31]]="WSKAŹNIK SPECYFICZNY",HRF[[#This Row],[15]]*#REF!,HRF[[#This Row],[32]]*#REF!+#REF!*#REF!+#REF!*#REF!)</f>
        <v>#REF!</v>
      </c>
      <c r="AC37" s="4"/>
      <c r="AD37" s="4">
        <f>HRF[[#This Row],[26]]*HRF[[#This Row],[25]]</f>
        <v>0</v>
      </c>
      <c r="AE37" s="4">
        <f>HRF[[#This Row],[27]]*HRF[[#This Row],[25]]</f>
        <v>0</v>
      </c>
      <c r="AF37" s="4">
        <f>HRF[[#This Row],[28]]*HRF[[#This Row],[25]]</f>
        <v>0</v>
      </c>
      <c r="AG37" s="4">
        <f>HRF[[#This Row],[29]]*HRF[[#This Row],[25]]</f>
        <v>0</v>
      </c>
      <c r="AH37" s="4">
        <f>IF(AND(HRF[[#This Row],[6]]="G",HRF[[#This Row],[14]]="nierozpoczęte")=TRUE,1,0)</f>
        <v>1</v>
      </c>
      <c r="AI37" s="4">
        <f>IF(AND(HRF[[#This Row],[6]]="G",HRF[[#This Row],[14]]="w trakcie realizacji ")=TRUE,1,0)</f>
        <v>0</v>
      </c>
      <c r="AJ37" s="4">
        <f>IF(AND(HRF[[#This Row],[6]]="G",HRF[[#This Row],[14]]="zrealizowane")=TRUE,1,0)</f>
        <v>0</v>
      </c>
      <c r="AK37" s="4">
        <f>IF(AND(HRF[[#This Row],[6]]="G",HRF[[#This Row],[14]]="wstrzymane")=TRUE,1,0)</f>
        <v>0</v>
      </c>
      <c r="AL37" s="4">
        <f>IF(AND(HRF[[#This Row],[6]]="G",HRF[[#This Row],[14]]="anulowane")=TRUE,1,0)</f>
        <v>0</v>
      </c>
      <c r="AM37" s="4">
        <f>IF(AND(HRF[[#This Row],[6]]="P",HRF[[#This Row],[14]]="nierozpoczęte")=TRUE,1,0)</f>
        <v>0</v>
      </c>
      <c r="AN37" s="4">
        <f>IF(AND(HRF[[#This Row],[6]]="P",HRF[[#This Row],[14]]="w trakcie realizacji ")=TRUE,1,0)</f>
        <v>0</v>
      </c>
      <c r="AO37" s="4">
        <f>IF(AND(HRF[[#This Row],[6]]="P",HRF[[#This Row],[14]]="zrealizowane")=TRUE,1,0)</f>
        <v>0</v>
      </c>
      <c r="AP37" s="4">
        <f>IF(AND(HRF[[#This Row],[6]]="P",HRF[[#This Row],[14]]="wstrzymane")=TRUE,1,0)</f>
        <v>0</v>
      </c>
      <c r="AQ37" s="4">
        <f>IF(AND(HRF[[#This Row],[6]]="P",HRF[[#This Row],[14]]="anulowane")=TRUE,1,0)</f>
        <v>0</v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60" s="9" customFormat="1" ht="54.95" customHeight="1">
      <c r="A38" s="4"/>
      <c r="B38" s="77" t="s">
        <v>195</v>
      </c>
      <c r="C38" s="25" t="s">
        <v>199</v>
      </c>
      <c r="D38" s="84" t="s">
        <v>455</v>
      </c>
      <c r="E38" s="85" t="s">
        <v>249</v>
      </c>
      <c r="F38" s="18" t="s">
        <v>327</v>
      </c>
      <c r="G38" s="18" t="s">
        <v>24</v>
      </c>
      <c r="H38" s="6">
        <v>2015</v>
      </c>
      <c r="I38" s="6">
        <v>2016</v>
      </c>
      <c r="J38" s="11">
        <v>4196526</v>
      </c>
      <c r="K38" s="49">
        <v>920</v>
      </c>
      <c r="L38" s="49">
        <v>61.6</v>
      </c>
      <c r="M38" s="49">
        <v>330</v>
      </c>
      <c r="N38" s="8" t="s">
        <v>207</v>
      </c>
      <c r="O38" s="59" t="s">
        <v>28</v>
      </c>
      <c r="P38" s="34">
        <v>1</v>
      </c>
      <c r="Q38" s="7"/>
      <c r="R38" s="35"/>
      <c r="S38" s="35"/>
      <c r="T38" s="35"/>
      <c r="U38" s="35"/>
      <c r="V38" s="35">
        <f t="shared" si="1"/>
        <v>0</v>
      </c>
      <c r="W38" s="6" t="s">
        <v>99</v>
      </c>
      <c r="X38" s="6"/>
      <c r="Y38" s="56" t="e">
        <f>IF(HRF[[#This Row],[31]]="WSKAŹNIK SPECYFICZNY",HRF[[#This Row],[15]]*#REF!,HRF[[#This Row],[32]]*#REF!+#REF!*#REF!+#REF!*#REF!)</f>
        <v>#REF!</v>
      </c>
      <c r="Z38" s="56" t="str">
        <f>IF(HRF[[#This Row],[31]]="WSKAŹNIK SPECYFICZNY","nie zdefinowano",HRF[[#This Row],[32]]*#REF!+#REF!*#REF!+#REF!*#REF!)</f>
        <v>nie zdefinowano</v>
      </c>
      <c r="AA38" s="56" t="str">
        <f>IF(HRF[[#This Row],[31]]="WSKAŹNIK SPECYFICZNY","nie zdefinowano",HRF[[#This Row],[32]]*#REF!+#REF!*#REF!+#REF!*#REF!)</f>
        <v>nie zdefinowano</v>
      </c>
      <c r="AB38" s="57" t="e">
        <f>IF(HRF[[#This Row],[31]]="WSKAŹNIK SPECYFICZNY",HRF[[#This Row],[15]]*#REF!,HRF[[#This Row],[32]]*#REF!+#REF!*#REF!+#REF!*#REF!)</f>
        <v>#REF!</v>
      </c>
      <c r="AC38" s="4"/>
      <c r="AD38" s="4">
        <f>HRF[[#This Row],[26]]*HRF[[#This Row],[25]]</f>
        <v>0</v>
      </c>
      <c r="AE38" s="4">
        <f>HRF[[#This Row],[27]]*HRF[[#This Row],[25]]</f>
        <v>0</v>
      </c>
      <c r="AF38" s="4">
        <f>HRF[[#This Row],[28]]*HRF[[#This Row],[25]]</f>
        <v>0</v>
      </c>
      <c r="AG38" s="4">
        <f>HRF[[#This Row],[29]]*HRF[[#This Row],[25]]</f>
        <v>0</v>
      </c>
      <c r="AH38" s="4">
        <f>IF(AND(HRF[[#This Row],[6]]="G",HRF[[#This Row],[14]]="nierozpoczęte")=TRUE,1,0)</f>
        <v>0</v>
      </c>
      <c r="AI38" s="4">
        <f>IF(AND(HRF[[#This Row],[6]]="G",HRF[[#This Row],[14]]="w trakcie realizacji ")=TRUE,1,0)</f>
        <v>0</v>
      </c>
      <c r="AJ38" s="4">
        <f>IF(AND(HRF[[#This Row],[6]]="G",HRF[[#This Row],[14]]="zrealizowane")=TRUE,1,0)</f>
        <v>0</v>
      </c>
      <c r="AK38" s="4">
        <f>IF(AND(HRF[[#This Row],[6]]="G",HRF[[#This Row],[14]]="wstrzymane")=TRUE,1,0)</f>
        <v>0</v>
      </c>
      <c r="AL38" s="4">
        <f>IF(AND(HRF[[#This Row],[6]]="G",HRF[[#This Row],[14]]="anulowane")=TRUE,1,0)</f>
        <v>0</v>
      </c>
      <c r="AM38" s="4">
        <f>IF(AND(HRF[[#This Row],[6]]="P",HRF[[#This Row],[14]]="nierozpoczęte")=TRUE,1,0)</f>
        <v>0</v>
      </c>
      <c r="AN38" s="4">
        <f>IF(AND(HRF[[#This Row],[6]]="P",HRF[[#This Row],[14]]="w trakcie realizacji ")=TRUE,1,0)</f>
        <v>0</v>
      </c>
      <c r="AO38" s="4">
        <f>IF(AND(HRF[[#This Row],[6]]="P",HRF[[#This Row],[14]]="zrealizowane")=TRUE,1,0)</f>
        <v>1</v>
      </c>
      <c r="AP38" s="4">
        <f>IF(AND(HRF[[#This Row],[6]]="P",HRF[[#This Row],[14]]="wstrzymane")=TRUE,1,0)</f>
        <v>0</v>
      </c>
      <c r="AQ38" s="4">
        <f>IF(AND(HRF[[#This Row],[6]]="P",HRF[[#This Row],[14]]="anulowane")=TRUE,1,0)</f>
        <v>0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60" ht="54.95" customHeight="1">
      <c r="B39" s="77" t="s">
        <v>196</v>
      </c>
      <c r="C39" s="25" t="s">
        <v>199</v>
      </c>
      <c r="D39" s="84" t="s">
        <v>455</v>
      </c>
      <c r="E39" s="85" t="s">
        <v>250</v>
      </c>
      <c r="F39" s="6" t="s">
        <v>328</v>
      </c>
      <c r="G39" s="6" t="s">
        <v>24</v>
      </c>
      <c r="H39" s="6">
        <v>2017</v>
      </c>
      <c r="I39" s="6">
        <v>2019</v>
      </c>
      <c r="J39" s="7">
        <v>17826271.82</v>
      </c>
      <c r="K39" s="49">
        <v>6518.52</v>
      </c>
      <c r="L39" s="49" t="s">
        <v>12</v>
      </c>
      <c r="M39" s="49">
        <v>1830.4</v>
      </c>
      <c r="N39" s="64" t="s">
        <v>207</v>
      </c>
      <c r="O39" s="59" t="s">
        <v>27</v>
      </c>
      <c r="P39" s="34"/>
      <c r="Q39" s="7"/>
      <c r="R39" s="35"/>
      <c r="S39" s="35"/>
      <c r="T39" s="35"/>
      <c r="U39" s="35"/>
      <c r="V39" s="35">
        <f t="shared" si="1"/>
        <v>0</v>
      </c>
      <c r="W39" s="6"/>
      <c r="X39" s="6"/>
      <c r="Y39" s="56" t="e">
        <f>IF(HRF[[#This Row],[31]]="WSKAŹNIK SPECYFICZNY",HRF[[#This Row],[15]]*#REF!,HRF[[#This Row],[32]]*#REF!+#REF!*#REF!+#REF!*#REF!)</f>
        <v>#REF!</v>
      </c>
      <c r="Z39" s="56" t="e">
        <f>IF(HRF[[#This Row],[31]]="WSKAŹNIK SPECYFICZNY","nie zdefinowano",HRF[[#This Row],[32]]*#REF!+#REF!*#REF!+#REF!*#REF!)</f>
        <v>#REF!</v>
      </c>
      <c r="AA39" s="56" t="e">
        <f>IF(HRF[[#This Row],[31]]="WSKAŹNIK SPECYFICZNY","nie zdefinowano",HRF[[#This Row],[32]]*#REF!+#REF!*#REF!+#REF!*#REF!)</f>
        <v>#REF!</v>
      </c>
      <c r="AB39" s="57" t="e">
        <f>IF(HRF[[#This Row],[31]]="WSKAŹNIK SPECYFICZNY",HRF[[#This Row],[15]]*#REF!,HRF[[#This Row],[32]]*#REF!+#REF!*#REF!+#REF!*#REF!)</f>
        <v>#REF!</v>
      </c>
      <c r="AD39" s="4">
        <f>HRF[[#This Row],[26]]*HRF[[#This Row],[25]]</f>
        <v>0</v>
      </c>
      <c r="AE39" s="4">
        <f>HRF[[#This Row],[27]]*HRF[[#This Row],[25]]</f>
        <v>0</v>
      </c>
      <c r="AF39" s="4">
        <f>HRF[[#This Row],[28]]*HRF[[#This Row],[25]]</f>
        <v>0</v>
      </c>
      <c r="AG39" s="4">
        <f>HRF[[#This Row],[29]]*HRF[[#This Row],[25]]</f>
        <v>0</v>
      </c>
      <c r="AH39" s="4">
        <f>IF(AND(HRF[[#This Row],[6]]="G",HRF[[#This Row],[14]]="nierozpoczęte")=TRUE,1,0)</f>
        <v>0</v>
      </c>
      <c r="AI39" s="4">
        <f>IF(AND(HRF[[#This Row],[6]]="G",HRF[[#This Row],[14]]="w trakcie realizacji ")=TRUE,1,0)</f>
        <v>0</v>
      </c>
      <c r="AJ39" s="4">
        <f>IF(AND(HRF[[#This Row],[6]]="G",HRF[[#This Row],[14]]="zrealizowane")=TRUE,1,0)</f>
        <v>0</v>
      </c>
      <c r="AK39" s="4">
        <f>IF(AND(HRF[[#This Row],[6]]="G",HRF[[#This Row],[14]]="wstrzymane")=TRUE,1,0)</f>
        <v>0</v>
      </c>
      <c r="AL39" s="4">
        <f>IF(AND(HRF[[#This Row],[6]]="G",HRF[[#This Row],[14]]="anulowane")=TRUE,1,0)</f>
        <v>0</v>
      </c>
      <c r="AM39" s="4">
        <f>IF(AND(HRF[[#This Row],[6]]="P",HRF[[#This Row],[14]]="nierozpoczęte")=TRUE,1,0)</f>
        <v>0</v>
      </c>
      <c r="AN39" s="4">
        <f>IF(AND(HRF[[#This Row],[6]]="P",HRF[[#This Row],[14]]="w trakcie realizacji ")=TRUE,1,0)</f>
        <v>1</v>
      </c>
      <c r="AO39" s="4">
        <f>IF(AND(HRF[[#This Row],[6]]="P",HRF[[#This Row],[14]]="zrealizowane")=TRUE,1,0)</f>
        <v>0</v>
      </c>
      <c r="AP39" s="4">
        <f>IF(AND(HRF[[#This Row],[6]]="P",HRF[[#This Row],[14]]="wstrzymane")=TRUE,1,0)</f>
        <v>0</v>
      </c>
      <c r="AQ39" s="4">
        <f>IF(AND(HRF[[#This Row],[6]]="P",HRF[[#This Row],[14]]="anulowane")=TRUE,1,0)</f>
        <v>0</v>
      </c>
      <c r="BG39"/>
      <c r="BH39"/>
    </row>
    <row r="40" spans="1:60" ht="54.95" customHeight="1">
      <c r="B40" s="77" t="s">
        <v>52</v>
      </c>
      <c r="C40" s="25" t="s">
        <v>199</v>
      </c>
      <c r="D40" s="84" t="s">
        <v>455</v>
      </c>
      <c r="E40" s="85" t="s">
        <v>251</v>
      </c>
      <c r="F40" s="6" t="s">
        <v>329</v>
      </c>
      <c r="G40" s="6" t="s">
        <v>24</v>
      </c>
      <c r="H40" s="6">
        <v>2014</v>
      </c>
      <c r="I40" s="6">
        <v>2019</v>
      </c>
      <c r="J40" s="7">
        <v>4560000</v>
      </c>
      <c r="K40" s="49" t="s">
        <v>12</v>
      </c>
      <c r="L40" s="49" t="s">
        <v>12</v>
      </c>
      <c r="M40" s="49">
        <v>100</v>
      </c>
      <c r="N40" s="64" t="s">
        <v>207</v>
      </c>
      <c r="O40" s="72" t="s">
        <v>27</v>
      </c>
      <c r="P40" s="34"/>
      <c r="Q40" s="7"/>
      <c r="R40" s="35"/>
      <c r="S40" s="35"/>
      <c r="T40" s="35"/>
      <c r="U40" s="35"/>
      <c r="V40" s="35">
        <f t="shared" si="1"/>
        <v>0</v>
      </c>
      <c r="W40" s="6"/>
      <c r="X40" s="6"/>
      <c r="Y40" s="56" t="e">
        <f>IF(HRF[[#This Row],[31]]="WSKAŹNIK SPECYFICZNY",HRF[[#This Row],[15]]*#REF!,HRF[[#This Row],[32]]*#REF!+#REF!*#REF!+#REF!*#REF!)</f>
        <v>#REF!</v>
      </c>
      <c r="Z40" s="56" t="e">
        <f>IF(HRF[[#This Row],[31]]="WSKAŹNIK SPECYFICZNY","nie zdefinowano",HRF[[#This Row],[32]]*#REF!+#REF!*#REF!+#REF!*#REF!)</f>
        <v>#REF!</v>
      </c>
      <c r="AA40" s="56" t="e">
        <f>IF(HRF[[#This Row],[31]]="WSKAŹNIK SPECYFICZNY","nie zdefinowano",HRF[[#This Row],[32]]*#REF!+#REF!*#REF!+#REF!*#REF!)</f>
        <v>#REF!</v>
      </c>
      <c r="AB40" s="56" t="e">
        <f>IF(HRF[[#This Row],[31]]="WSKAŹNIK SPECYFICZNY",HRF[[#This Row],[15]]*#REF!,HRF[[#This Row],[32]]*#REF!+#REF!*#REF!+#REF!*#REF!)</f>
        <v>#REF!</v>
      </c>
      <c r="AD40" s="4">
        <f>HRF[[#This Row],[26]]*HRF[[#This Row],[25]]</f>
        <v>0</v>
      </c>
      <c r="AE40" s="4">
        <f>HRF[[#This Row],[27]]*HRF[[#This Row],[25]]</f>
        <v>0</v>
      </c>
      <c r="AF40" s="4">
        <f>HRF[[#This Row],[28]]*HRF[[#This Row],[25]]</f>
        <v>0</v>
      </c>
      <c r="AG40" s="4">
        <f>HRF[[#This Row],[29]]*HRF[[#This Row],[25]]</f>
        <v>0</v>
      </c>
      <c r="AH40" s="4">
        <f>IF(AND(HRF[[#This Row],[6]]="G",HRF[[#This Row],[14]]="nierozpoczęte")=TRUE,1,0)</f>
        <v>0</v>
      </c>
      <c r="AI40" s="4">
        <f>IF(AND(HRF[[#This Row],[6]]="G",HRF[[#This Row],[14]]="w trakcie realizacji ")=TRUE,1,0)</f>
        <v>0</v>
      </c>
      <c r="AJ40" s="4">
        <f>IF(AND(HRF[[#This Row],[6]]="G",HRF[[#This Row],[14]]="zrealizowane")=TRUE,1,0)</f>
        <v>0</v>
      </c>
      <c r="AK40" s="4">
        <f>IF(AND(HRF[[#This Row],[6]]="G",HRF[[#This Row],[14]]="wstrzymane")=TRUE,1,0)</f>
        <v>0</v>
      </c>
      <c r="AL40" s="4">
        <f>IF(AND(HRF[[#This Row],[6]]="G",HRF[[#This Row],[14]]="anulowane")=TRUE,1,0)</f>
        <v>0</v>
      </c>
      <c r="AM40" s="4">
        <f>IF(AND(HRF[[#This Row],[6]]="P",HRF[[#This Row],[14]]="nierozpoczęte")=TRUE,1,0)</f>
        <v>0</v>
      </c>
      <c r="AN40" s="4">
        <f>IF(AND(HRF[[#This Row],[6]]="P",HRF[[#This Row],[14]]="w trakcie realizacji ")=TRUE,1,0)</f>
        <v>1</v>
      </c>
      <c r="AO40" s="4">
        <f>IF(AND(HRF[[#This Row],[6]]="P",HRF[[#This Row],[14]]="zrealizowane")=TRUE,1,0)</f>
        <v>0</v>
      </c>
      <c r="AP40" s="4">
        <f>IF(AND(HRF[[#This Row],[6]]="P",HRF[[#This Row],[14]]="wstrzymane")=TRUE,1,0)</f>
        <v>0</v>
      </c>
      <c r="AQ40" s="4">
        <f>IF(AND(HRF[[#This Row],[6]]="P",HRF[[#This Row],[14]]="anulowane")=TRUE,1,0)</f>
        <v>0</v>
      </c>
      <c r="BG40"/>
      <c r="BH40"/>
    </row>
    <row r="41" spans="1:60" ht="54.95" customHeight="1">
      <c r="B41" s="77" t="s">
        <v>53</v>
      </c>
      <c r="C41" s="25" t="s">
        <v>199</v>
      </c>
      <c r="D41" s="84" t="s">
        <v>455</v>
      </c>
      <c r="E41" s="85" t="s">
        <v>252</v>
      </c>
      <c r="F41" s="6" t="s">
        <v>329</v>
      </c>
      <c r="G41" s="6" t="s">
        <v>24</v>
      </c>
      <c r="H41" s="6">
        <v>2014</v>
      </c>
      <c r="I41" s="6">
        <v>2020</v>
      </c>
      <c r="J41" s="7">
        <v>45800000</v>
      </c>
      <c r="K41" s="49">
        <v>6986</v>
      </c>
      <c r="L41" s="49" t="s">
        <v>12</v>
      </c>
      <c r="M41" s="49">
        <v>1670</v>
      </c>
      <c r="N41" s="64" t="s">
        <v>207</v>
      </c>
      <c r="O41" s="72" t="s">
        <v>27</v>
      </c>
      <c r="P41" s="34"/>
      <c r="Q41" s="7"/>
      <c r="R41" s="35"/>
      <c r="S41" s="35"/>
      <c r="T41" s="35"/>
      <c r="U41" s="35"/>
      <c r="V41" s="35">
        <f t="shared" si="1"/>
        <v>0</v>
      </c>
      <c r="W41" s="6"/>
      <c r="X41" s="6"/>
      <c r="Y41" s="56" t="e">
        <f>IF(HRF[[#This Row],[31]]="WSKAŹNIK SPECYFICZNY",HRF[[#This Row],[15]]*#REF!,HRF[[#This Row],[32]]*#REF!+#REF!*#REF!+#REF!*#REF!)</f>
        <v>#REF!</v>
      </c>
      <c r="Z41" s="56" t="e">
        <f>IF(HRF[[#This Row],[31]]="WSKAŹNIK SPECYFICZNY","nie zdefinowano",HRF[[#This Row],[32]]*#REF!+#REF!*#REF!+#REF!*#REF!)</f>
        <v>#REF!</v>
      </c>
      <c r="AA41" s="56" t="e">
        <f>IF(HRF[[#This Row],[31]]="WSKAŹNIK SPECYFICZNY","nie zdefinowano",HRF[[#This Row],[32]]*#REF!+#REF!*#REF!+#REF!*#REF!)</f>
        <v>#REF!</v>
      </c>
      <c r="AB41" s="56" t="e">
        <f>IF(HRF[[#This Row],[31]]="WSKAŹNIK SPECYFICZNY",HRF[[#This Row],[15]]*#REF!,HRF[[#This Row],[32]]*#REF!+#REF!*#REF!+#REF!*#REF!)</f>
        <v>#REF!</v>
      </c>
      <c r="AD41" s="4">
        <f>HRF[[#This Row],[26]]*HRF[[#This Row],[25]]</f>
        <v>0</v>
      </c>
      <c r="AE41" s="4">
        <f>HRF[[#This Row],[27]]*HRF[[#This Row],[25]]</f>
        <v>0</v>
      </c>
      <c r="AF41" s="4">
        <f>HRF[[#This Row],[28]]*HRF[[#This Row],[25]]</f>
        <v>0</v>
      </c>
      <c r="AG41" s="4">
        <f>HRF[[#This Row],[29]]*HRF[[#This Row],[25]]</f>
        <v>0</v>
      </c>
      <c r="AH41" s="4">
        <f>IF(AND(HRF[[#This Row],[6]]="G",HRF[[#This Row],[14]]="nierozpoczęte")=TRUE,1,0)</f>
        <v>0</v>
      </c>
      <c r="AI41" s="4">
        <f>IF(AND(HRF[[#This Row],[6]]="G",HRF[[#This Row],[14]]="w trakcie realizacji ")=TRUE,1,0)</f>
        <v>0</v>
      </c>
      <c r="AJ41" s="4">
        <f>IF(AND(HRF[[#This Row],[6]]="G",HRF[[#This Row],[14]]="zrealizowane")=TRUE,1,0)</f>
        <v>0</v>
      </c>
      <c r="AK41" s="4">
        <f>IF(AND(HRF[[#This Row],[6]]="G",HRF[[#This Row],[14]]="wstrzymane")=TRUE,1,0)</f>
        <v>0</v>
      </c>
      <c r="AL41" s="4">
        <f>IF(AND(HRF[[#This Row],[6]]="G",HRF[[#This Row],[14]]="anulowane")=TRUE,1,0)</f>
        <v>0</v>
      </c>
      <c r="AM41" s="4">
        <f>IF(AND(HRF[[#This Row],[6]]="P",HRF[[#This Row],[14]]="nierozpoczęte")=TRUE,1,0)</f>
        <v>0</v>
      </c>
      <c r="AN41" s="4">
        <f>IF(AND(HRF[[#This Row],[6]]="P",HRF[[#This Row],[14]]="w trakcie realizacji ")=TRUE,1,0)</f>
        <v>1</v>
      </c>
      <c r="AO41" s="4">
        <f>IF(AND(HRF[[#This Row],[6]]="P",HRF[[#This Row],[14]]="zrealizowane")=TRUE,1,0)</f>
        <v>0</v>
      </c>
      <c r="AP41" s="4">
        <f>IF(AND(HRF[[#This Row],[6]]="P",HRF[[#This Row],[14]]="wstrzymane")=TRUE,1,0)</f>
        <v>0</v>
      </c>
      <c r="AQ41" s="4">
        <f>IF(AND(HRF[[#This Row],[6]]="P",HRF[[#This Row],[14]]="anulowane")=TRUE,1,0)</f>
        <v>0</v>
      </c>
      <c r="BG41"/>
      <c r="BH41"/>
    </row>
    <row r="42" spans="1:60" ht="54.95" customHeight="1">
      <c r="B42" s="77" t="s">
        <v>54</v>
      </c>
      <c r="C42" s="25" t="s">
        <v>199</v>
      </c>
      <c r="D42" s="84" t="s">
        <v>456</v>
      </c>
      <c r="E42" s="85" t="s">
        <v>253</v>
      </c>
      <c r="F42" s="6" t="s">
        <v>330</v>
      </c>
      <c r="G42" s="6" t="s">
        <v>24</v>
      </c>
      <c r="H42" s="6">
        <v>2016</v>
      </c>
      <c r="I42" s="6">
        <v>2020</v>
      </c>
      <c r="J42" s="7">
        <v>70000000</v>
      </c>
      <c r="K42" s="49" t="s">
        <v>186</v>
      </c>
      <c r="L42" s="49" t="s">
        <v>12</v>
      </c>
      <c r="M42" s="49" t="s">
        <v>186</v>
      </c>
      <c r="N42" s="64" t="s">
        <v>207</v>
      </c>
      <c r="O42" s="72" t="s">
        <v>26</v>
      </c>
      <c r="P42" s="34"/>
      <c r="Q42" s="7"/>
      <c r="R42" s="35"/>
      <c r="S42" s="35"/>
      <c r="T42" s="35"/>
      <c r="U42" s="35"/>
      <c r="V42" s="35">
        <f t="shared" si="1"/>
        <v>0</v>
      </c>
      <c r="W42" s="6"/>
      <c r="X42" s="6"/>
      <c r="Y42" s="56" t="e">
        <f>IF(HRF[[#This Row],[31]]="WSKAŹNIK SPECYFICZNY",HRF[[#This Row],[15]]*#REF!,HRF[[#This Row],[32]]*#REF!+#REF!*#REF!+#REF!*#REF!)</f>
        <v>#REF!</v>
      </c>
      <c r="Z42" s="56" t="e">
        <f>IF(HRF[[#This Row],[31]]="WSKAŹNIK SPECYFICZNY","nie zdefinowano",HRF[[#This Row],[32]]*#REF!+#REF!*#REF!+#REF!*#REF!)</f>
        <v>#REF!</v>
      </c>
      <c r="AA42" s="56" t="e">
        <f>IF(HRF[[#This Row],[31]]="WSKAŹNIK SPECYFICZNY","nie zdefinowano",HRF[[#This Row],[32]]*#REF!+#REF!*#REF!+#REF!*#REF!)</f>
        <v>#REF!</v>
      </c>
      <c r="AB42" s="56" t="e">
        <f>IF(HRF[[#This Row],[31]]="WSKAŹNIK SPECYFICZNY",HRF[[#This Row],[15]]*#REF!,HRF[[#This Row],[32]]*#REF!+#REF!*#REF!+#REF!*#REF!)</f>
        <v>#REF!</v>
      </c>
      <c r="AD42" s="4">
        <f>HRF[[#This Row],[26]]*HRF[[#This Row],[25]]</f>
        <v>0</v>
      </c>
      <c r="AE42" s="4">
        <f>HRF[[#This Row],[27]]*HRF[[#This Row],[25]]</f>
        <v>0</v>
      </c>
      <c r="AF42" s="4">
        <f>HRF[[#This Row],[28]]*HRF[[#This Row],[25]]</f>
        <v>0</v>
      </c>
      <c r="AG42" s="4">
        <f>HRF[[#This Row],[29]]*HRF[[#This Row],[25]]</f>
        <v>0</v>
      </c>
      <c r="AH42" s="4">
        <f>IF(AND(HRF[[#This Row],[6]]="G",HRF[[#This Row],[14]]="nierozpoczęte")=TRUE,1,0)</f>
        <v>0</v>
      </c>
      <c r="AI42" s="4">
        <f>IF(AND(HRF[[#This Row],[6]]="G",HRF[[#This Row],[14]]="w trakcie realizacji ")=TRUE,1,0)</f>
        <v>0</v>
      </c>
      <c r="AJ42" s="4">
        <f>IF(AND(HRF[[#This Row],[6]]="G",HRF[[#This Row],[14]]="zrealizowane")=TRUE,1,0)</f>
        <v>0</v>
      </c>
      <c r="AK42" s="4">
        <f>IF(AND(HRF[[#This Row],[6]]="G",HRF[[#This Row],[14]]="wstrzymane")=TRUE,1,0)</f>
        <v>0</v>
      </c>
      <c r="AL42" s="4">
        <f>IF(AND(HRF[[#This Row],[6]]="G",HRF[[#This Row],[14]]="anulowane")=TRUE,1,0)</f>
        <v>0</v>
      </c>
      <c r="AM42" s="4">
        <f>IF(AND(HRF[[#This Row],[6]]="P",HRF[[#This Row],[14]]="nierozpoczęte")=TRUE,1,0)</f>
        <v>1</v>
      </c>
      <c r="AN42" s="4">
        <f>IF(AND(HRF[[#This Row],[6]]="P",HRF[[#This Row],[14]]="w trakcie realizacji ")=TRUE,1,0)</f>
        <v>0</v>
      </c>
      <c r="AO42" s="4">
        <f>IF(AND(HRF[[#This Row],[6]]="P",HRF[[#This Row],[14]]="zrealizowane")=TRUE,1,0)</f>
        <v>0</v>
      </c>
      <c r="AP42" s="4">
        <f>IF(AND(HRF[[#This Row],[6]]="P",HRF[[#This Row],[14]]="wstrzymane")=TRUE,1,0)</f>
        <v>0</v>
      </c>
      <c r="AQ42" s="4">
        <f>IF(AND(HRF[[#This Row],[6]]="P",HRF[[#This Row],[14]]="anulowane")=TRUE,1,0)</f>
        <v>0</v>
      </c>
      <c r="BG42"/>
      <c r="BH42"/>
    </row>
    <row r="43" spans="1:60" ht="54.95" customHeight="1">
      <c r="B43" s="77" t="s">
        <v>55</v>
      </c>
      <c r="C43" s="25" t="s">
        <v>199</v>
      </c>
      <c r="D43" s="84" t="s">
        <v>455</v>
      </c>
      <c r="E43" s="85" t="s">
        <v>254</v>
      </c>
      <c r="F43" s="6" t="s">
        <v>331</v>
      </c>
      <c r="G43" s="6" t="s">
        <v>24</v>
      </c>
      <c r="H43" s="6">
        <v>2017</v>
      </c>
      <c r="I43" s="6">
        <v>2019</v>
      </c>
      <c r="J43" s="7">
        <v>1450000</v>
      </c>
      <c r="K43" s="49">
        <v>339</v>
      </c>
      <c r="L43" s="49">
        <v>0</v>
      </c>
      <c r="M43" s="49">
        <v>87</v>
      </c>
      <c r="N43" s="64" t="s">
        <v>207</v>
      </c>
      <c r="O43" s="72" t="s">
        <v>27</v>
      </c>
      <c r="P43" s="34"/>
      <c r="Q43" s="7"/>
      <c r="R43" s="35"/>
      <c r="S43" s="35"/>
      <c r="T43" s="35"/>
      <c r="U43" s="35"/>
      <c r="V43" s="35">
        <f t="shared" si="1"/>
        <v>0</v>
      </c>
      <c r="W43" s="6"/>
      <c r="X43" s="6"/>
      <c r="Y43" s="56" t="e">
        <f>IF(HRF[[#This Row],[31]]="WSKAŹNIK SPECYFICZNY",HRF[[#This Row],[15]]*#REF!,HRF[[#This Row],[32]]*#REF!+#REF!*#REF!+#REF!*#REF!)</f>
        <v>#REF!</v>
      </c>
      <c r="Z43" s="56" t="e">
        <f>IF(HRF[[#This Row],[31]]="WSKAŹNIK SPECYFICZNY","nie zdefinowano",HRF[[#This Row],[32]]*#REF!+#REF!*#REF!+#REF!*#REF!)</f>
        <v>#REF!</v>
      </c>
      <c r="AA43" s="56" t="e">
        <f>IF(HRF[[#This Row],[31]]="WSKAŹNIK SPECYFICZNY","nie zdefinowano",HRF[[#This Row],[32]]*#REF!+#REF!*#REF!+#REF!*#REF!)</f>
        <v>#REF!</v>
      </c>
      <c r="AB43" s="56" t="e">
        <f>IF(HRF[[#This Row],[31]]="WSKAŹNIK SPECYFICZNY",HRF[[#This Row],[15]]*#REF!,HRF[[#This Row],[32]]*#REF!+#REF!*#REF!+#REF!*#REF!)</f>
        <v>#REF!</v>
      </c>
      <c r="AD43" s="4">
        <f>HRF[[#This Row],[26]]*HRF[[#This Row],[25]]</f>
        <v>0</v>
      </c>
      <c r="AE43" s="4">
        <f>HRF[[#This Row],[27]]*HRF[[#This Row],[25]]</f>
        <v>0</v>
      </c>
      <c r="AF43" s="4">
        <f>HRF[[#This Row],[28]]*HRF[[#This Row],[25]]</f>
        <v>0</v>
      </c>
      <c r="AG43" s="4">
        <f>HRF[[#This Row],[29]]*HRF[[#This Row],[25]]</f>
        <v>0</v>
      </c>
      <c r="AH43" s="4">
        <f>IF(AND(HRF[[#This Row],[6]]="G",HRF[[#This Row],[14]]="nierozpoczęte")=TRUE,1,0)</f>
        <v>0</v>
      </c>
      <c r="AI43" s="4">
        <f>IF(AND(HRF[[#This Row],[6]]="G",HRF[[#This Row],[14]]="w trakcie realizacji ")=TRUE,1,0)</f>
        <v>0</v>
      </c>
      <c r="AJ43" s="4">
        <f>IF(AND(HRF[[#This Row],[6]]="G",HRF[[#This Row],[14]]="zrealizowane")=TRUE,1,0)</f>
        <v>0</v>
      </c>
      <c r="AK43" s="4">
        <f>IF(AND(HRF[[#This Row],[6]]="G",HRF[[#This Row],[14]]="wstrzymane")=TRUE,1,0)</f>
        <v>0</v>
      </c>
      <c r="AL43" s="4">
        <f>IF(AND(HRF[[#This Row],[6]]="G",HRF[[#This Row],[14]]="anulowane")=TRUE,1,0)</f>
        <v>0</v>
      </c>
      <c r="AM43" s="4">
        <f>IF(AND(HRF[[#This Row],[6]]="P",HRF[[#This Row],[14]]="nierozpoczęte")=TRUE,1,0)</f>
        <v>0</v>
      </c>
      <c r="AN43" s="4">
        <f>IF(AND(HRF[[#This Row],[6]]="P",HRF[[#This Row],[14]]="w trakcie realizacji ")=TRUE,1,0)</f>
        <v>1</v>
      </c>
      <c r="AO43" s="4">
        <f>IF(AND(HRF[[#This Row],[6]]="P",HRF[[#This Row],[14]]="zrealizowane")=TRUE,1,0)</f>
        <v>0</v>
      </c>
      <c r="AP43" s="4">
        <f>IF(AND(HRF[[#This Row],[6]]="P",HRF[[#This Row],[14]]="wstrzymane")=TRUE,1,0)</f>
        <v>0</v>
      </c>
      <c r="AQ43" s="4">
        <f>IF(AND(HRF[[#This Row],[6]]="P",HRF[[#This Row],[14]]="anulowane")=TRUE,1,0)</f>
        <v>0</v>
      </c>
      <c r="BG43"/>
      <c r="BH43"/>
    </row>
    <row r="44" spans="1:60" ht="54.95" customHeight="1">
      <c r="B44" s="77" t="s">
        <v>56</v>
      </c>
      <c r="C44" s="25" t="s">
        <v>199</v>
      </c>
      <c r="D44" s="84" t="s">
        <v>455</v>
      </c>
      <c r="E44" s="85" t="s">
        <v>255</v>
      </c>
      <c r="F44" s="6" t="s">
        <v>332</v>
      </c>
      <c r="G44" s="6" t="s">
        <v>24</v>
      </c>
      <c r="H44" s="6">
        <v>2017</v>
      </c>
      <c r="I44" s="6">
        <v>2018</v>
      </c>
      <c r="J44" s="7">
        <v>4100000</v>
      </c>
      <c r="K44" s="49">
        <v>885</v>
      </c>
      <c r="L44" s="49">
        <v>0</v>
      </c>
      <c r="M44" s="49">
        <v>212</v>
      </c>
      <c r="N44" s="64" t="s">
        <v>207</v>
      </c>
      <c r="O44" s="72" t="s">
        <v>26</v>
      </c>
      <c r="P44" s="34"/>
      <c r="Q44" s="7"/>
      <c r="R44" s="35"/>
      <c r="S44" s="35"/>
      <c r="T44" s="35"/>
      <c r="U44" s="35"/>
      <c r="V44" s="35">
        <f t="shared" si="1"/>
        <v>0</v>
      </c>
      <c r="W44" s="6"/>
      <c r="X44" s="6"/>
      <c r="Y44" s="56" t="e">
        <f>IF(HRF[[#This Row],[31]]="WSKAŹNIK SPECYFICZNY",HRF[[#This Row],[15]]*#REF!,HRF[[#This Row],[32]]*#REF!+#REF!*#REF!+#REF!*#REF!)</f>
        <v>#REF!</v>
      </c>
      <c r="Z44" s="56" t="e">
        <f>IF(HRF[[#This Row],[31]]="WSKAŹNIK SPECYFICZNY","nie zdefinowano",HRF[[#This Row],[32]]*#REF!+#REF!*#REF!+#REF!*#REF!)</f>
        <v>#REF!</v>
      </c>
      <c r="AA44" s="56" t="e">
        <f>IF(HRF[[#This Row],[31]]="WSKAŹNIK SPECYFICZNY","nie zdefinowano",HRF[[#This Row],[32]]*#REF!+#REF!*#REF!+#REF!*#REF!)</f>
        <v>#REF!</v>
      </c>
      <c r="AB44" s="56" t="e">
        <f>IF(HRF[[#This Row],[31]]="WSKAŹNIK SPECYFICZNY",HRF[[#This Row],[15]]*#REF!,HRF[[#This Row],[32]]*#REF!+#REF!*#REF!+#REF!*#REF!)</f>
        <v>#REF!</v>
      </c>
      <c r="AD44" s="4">
        <f>HRF[[#This Row],[26]]*HRF[[#This Row],[25]]</f>
        <v>0</v>
      </c>
      <c r="AE44" s="4">
        <f>HRF[[#This Row],[27]]*HRF[[#This Row],[25]]</f>
        <v>0</v>
      </c>
      <c r="AF44" s="4">
        <f>HRF[[#This Row],[28]]*HRF[[#This Row],[25]]</f>
        <v>0</v>
      </c>
      <c r="AG44" s="4">
        <f>HRF[[#This Row],[29]]*HRF[[#This Row],[25]]</f>
        <v>0</v>
      </c>
      <c r="AH44" s="4">
        <f>IF(AND(HRF[[#This Row],[6]]="G",HRF[[#This Row],[14]]="nierozpoczęte")=TRUE,1,0)</f>
        <v>0</v>
      </c>
      <c r="AI44" s="4">
        <f>IF(AND(HRF[[#This Row],[6]]="G",HRF[[#This Row],[14]]="w trakcie realizacji ")=TRUE,1,0)</f>
        <v>0</v>
      </c>
      <c r="AJ44" s="4">
        <f>IF(AND(HRF[[#This Row],[6]]="G",HRF[[#This Row],[14]]="zrealizowane")=TRUE,1,0)</f>
        <v>0</v>
      </c>
      <c r="AK44" s="4">
        <f>IF(AND(HRF[[#This Row],[6]]="G",HRF[[#This Row],[14]]="wstrzymane")=TRUE,1,0)</f>
        <v>0</v>
      </c>
      <c r="AL44" s="4">
        <f>IF(AND(HRF[[#This Row],[6]]="G",HRF[[#This Row],[14]]="anulowane")=TRUE,1,0)</f>
        <v>0</v>
      </c>
      <c r="AM44" s="4">
        <f>IF(AND(HRF[[#This Row],[6]]="P",HRF[[#This Row],[14]]="nierozpoczęte")=TRUE,1,0)</f>
        <v>1</v>
      </c>
      <c r="AN44" s="4">
        <f>IF(AND(HRF[[#This Row],[6]]="P",HRF[[#This Row],[14]]="w trakcie realizacji ")=TRUE,1,0)</f>
        <v>0</v>
      </c>
      <c r="AO44" s="4">
        <f>IF(AND(HRF[[#This Row],[6]]="P",HRF[[#This Row],[14]]="zrealizowane")=TRUE,1,0)</f>
        <v>0</v>
      </c>
      <c r="AP44" s="4">
        <f>IF(AND(HRF[[#This Row],[6]]="P",HRF[[#This Row],[14]]="wstrzymane")=TRUE,1,0)</f>
        <v>0</v>
      </c>
      <c r="AQ44" s="4">
        <f>IF(AND(HRF[[#This Row],[6]]="P",HRF[[#This Row],[14]]="anulowane")=TRUE,1,0)</f>
        <v>0</v>
      </c>
      <c r="BG44"/>
      <c r="BH44"/>
    </row>
    <row r="45" spans="1:60" ht="54.95" customHeight="1">
      <c r="B45" s="77" t="s">
        <v>57</v>
      </c>
      <c r="C45" s="25" t="s">
        <v>199</v>
      </c>
      <c r="D45" s="84" t="s">
        <v>455</v>
      </c>
      <c r="E45" s="85" t="s">
        <v>256</v>
      </c>
      <c r="F45" s="6" t="s">
        <v>333</v>
      </c>
      <c r="G45" s="6" t="s">
        <v>24</v>
      </c>
      <c r="H45" s="6">
        <v>2017</v>
      </c>
      <c r="I45" s="6">
        <v>2018</v>
      </c>
      <c r="J45" s="7">
        <v>734714</v>
      </c>
      <c r="K45" s="49">
        <v>76</v>
      </c>
      <c r="L45" s="49">
        <v>0</v>
      </c>
      <c r="M45" s="49">
        <v>18</v>
      </c>
      <c r="N45" s="64" t="s">
        <v>207</v>
      </c>
      <c r="O45" s="72" t="s">
        <v>26</v>
      </c>
      <c r="P45" s="34"/>
      <c r="Q45" s="7"/>
      <c r="R45" s="35"/>
      <c r="S45" s="35"/>
      <c r="T45" s="35"/>
      <c r="U45" s="35"/>
      <c r="V45" s="35">
        <f t="shared" si="1"/>
        <v>0</v>
      </c>
      <c r="W45" s="6"/>
      <c r="X45" s="6"/>
      <c r="Y45" s="56" t="e">
        <f>IF(HRF[[#This Row],[31]]="WSKAŹNIK SPECYFICZNY",HRF[[#This Row],[15]]*#REF!,HRF[[#This Row],[32]]*#REF!+#REF!*#REF!+#REF!*#REF!)</f>
        <v>#REF!</v>
      </c>
      <c r="Z45" s="56" t="e">
        <f>IF(HRF[[#This Row],[31]]="WSKAŹNIK SPECYFICZNY","nie zdefinowano",HRF[[#This Row],[32]]*#REF!+#REF!*#REF!+#REF!*#REF!)</f>
        <v>#REF!</v>
      </c>
      <c r="AA45" s="56" t="e">
        <f>IF(HRF[[#This Row],[31]]="WSKAŹNIK SPECYFICZNY","nie zdefinowano",HRF[[#This Row],[32]]*#REF!+#REF!*#REF!+#REF!*#REF!)</f>
        <v>#REF!</v>
      </c>
      <c r="AB45" s="56" t="e">
        <f>IF(HRF[[#This Row],[31]]="WSKAŹNIK SPECYFICZNY",HRF[[#This Row],[15]]*#REF!,HRF[[#This Row],[32]]*#REF!+#REF!*#REF!+#REF!*#REF!)</f>
        <v>#REF!</v>
      </c>
      <c r="AD45" s="4">
        <f>HRF[[#This Row],[26]]*HRF[[#This Row],[25]]</f>
        <v>0</v>
      </c>
      <c r="AE45" s="4">
        <f>HRF[[#This Row],[27]]*HRF[[#This Row],[25]]</f>
        <v>0</v>
      </c>
      <c r="AF45" s="4">
        <f>HRF[[#This Row],[28]]*HRF[[#This Row],[25]]</f>
        <v>0</v>
      </c>
      <c r="AG45" s="4">
        <f>HRF[[#This Row],[29]]*HRF[[#This Row],[25]]</f>
        <v>0</v>
      </c>
      <c r="AH45" s="4">
        <f>IF(AND(HRF[[#This Row],[6]]="G",HRF[[#This Row],[14]]="nierozpoczęte")=TRUE,1,0)</f>
        <v>0</v>
      </c>
      <c r="AI45" s="4">
        <f>IF(AND(HRF[[#This Row],[6]]="G",HRF[[#This Row],[14]]="w trakcie realizacji ")=TRUE,1,0)</f>
        <v>0</v>
      </c>
      <c r="AJ45" s="4">
        <f>IF(AND(HRF[[#This Row],[6]]="G",HRF[[#This Row],[14]]="zrealizowane")=TRUE,1,0)</f>
        <v>0</v>
      </c>
      <c r="AK45" s="4">
        <f>IF(AND(HRF[[#This Row],[6]]="G",HRF[[#This Row],[14]]="wstrzymane")=TRUE,1,0)</f>
        <v>0</v>
      </c>
      <c r="AL45" s="4">
        <f>IF(AND(HRF[[#This Row],[6]]="G",HRF[[#This Row],[14]]="anulowane")=TRUE,1,0)</f>
        <v>0</v>
      </c>
      <c r="AM45" s="4">
        <f>IF(AND(HRF[[#This Row],[6]]="P",HRF[[#This Row],[14]]="nierozpoczęte")=TRUE,1,0)</f>
        <v>1</v>
      </c>
      <c r="AN45" s="4">
        <f>IF(AND(HRF[[#This Row],[6]]="P",HRF[[#This Row],[14]]="w trakcie realizacji ")=TRUE,1,0)</f>
        <v>0</v>
      </c>
      <c r="AO45" s="4">
        <f>IF(AND(HRF[[#This Row],[6]]="P",HRF[[#This Row],[14]]="zrealizowane")=TRUE,1,0)</f>
        <v>0</v>
      </c>
      <c r="AP45" s="4">
        <f>IF(AND(HRF[[#This Row],[6]]="P",HRF[[#This Row],[14]]="wstrzymane")=TRUE,1,0)</f>
        <v>0</v>
      </c>
      <c r="AQ45" s="4">
        <f>IF(AND(HRF[[#This Row],[6]]="P",HRF[[#This Row],[14]]="anulowane")=TRUE,1,0)</f>
        <v>0</v>
      </c>
      <c r="BG45"/>
      <c r="BH45"/>
    </row>
    <row r="46" spans="1:60" s="9" customFormat="1" ht="65.099999999999994" customHeight="1">
      <c r="A46" s="4"/>
      <c r="B46" s="77" t="s">
        <v>58</v>
      </c>
      <c r="C46" s="25" t="s">
        <v>199</v>
      </c>
      <c r="D46" s="84" t="s">
        <v>455</v>
      </c>
      <c r="E46" s="85" t="s">
        <v>257</v>
      </c>
      <c r="F46" s="6" t="s">
        <v>334</v>
      </c>
      <c r="G46" s="6" t="s">
        <v>24</v>
      </c>
      <c r="H46" s="6">
        <v>2016</v>
      </c>
      <c r="I46" s="6">
        <v>2019</v>
      </c>
      <c r="J46" s="7">
        <v>10343130</v>
      </c>
      <c r="K46" s="49">
        <v>2660</v>
      </c>
      <c r="L46" s="49">
        <v>0</v>
      </c>
      <c r="M46" s="49">
        <v>642</v>
      </c>
      <c r="N46" s="64" t="s">
        <v>207</v>
      </c>
      <c r="O46" s="72" t="s">
        <v>27</v>
      </c>
      <c r="P46" s="34"/>
      <c r="Q46" s="7"/>
      <c r="R46" s="35"/>
      <c r="S46" s="35"/>
      <c r="T46" s="35"/>
      <c r="U46" s="35"/>
      <c r="V46" s="35">
        <f t="shared" si="1"/>
        <v>0</v>
      </c>
      <c r="W46" s="6"/>
      <c r="X46" s="6"/>
      <c r="Y46" s="56" t="e">
        <f>IF(HRF[[#This Row],[31]]="WSKAŹNIK SPECYFICZNY",HRF[[#This Row],[15]]*#REF!,HRF[[#This Row],[32]]*#REF!+#REF!*#REF!+#REF!*#REF!)</f>
        <v>#REF!</v>
      </c>
      <c r="Z46" s="56" t="e">
        <f>IF(HRF[[#This Row],[31]]="WSKAŹNIK SPECYFICZNY","nie zdefinowano",HRF[[#This Row],[32]]*#REF!+#REF!*#REF!+#REF!*#REF!)</f>
        <v>#REF!</v>
      </c>
      <c r="AA46" s="56" t="e">
        <f>IF(HRF[[#This Row],[31]]="WSKAŹNIK SPECYFICZNY","nie zdefinowano",HRF[[#This Row],[32]]*#REF!+#REF!*#REF!+#REF!*#REF!)</f>
        <v>#REF!</v>
      </c>
      <c r="AB46" s="56" t="e">
        <f>IF(HRF[[#This Row],[31]]="WSKAŹNIK SPECYFICZNY",HRF[[#This Row],[15]]*#REF!,HRF[[#This Row],[32]]*#REF!+#REF!*#REF!+#REF!*#REF!)</f>
        <v>#REF!</v>
      </c>
      <c r="AC46" s="4"/>
      <c r="AD46" s="4">
        <f>HRF[[#This Row],[26]]*HRF[[#This Row],[25]]</f>
        <v>0</v>
      </c>
      <c r="AE46" s="4">
        <f>HRF[[#This Row],[27]]*HRF[[#This Row],[25]]</f>
        <v>0</v>
      </c>
      <c r="AF46" s="4">
        <f>HRF[[#This Row],[28]]*HRF[[#This Row],[25]]</f>
        <v>0</v>
      </c>
      <c r="AG46" s="4">
        <f>HRF[[#This Row],[29]]*HRF[[#This Row],[25]]</f>
        <v>0</v>
      </c>
      <c r="AH46" s="4">
        <f>IF(AND(HRF[[#This Row],[6]]="G",HRF[[#This Row],[14]]="nierozpoczęte")=TRUE,1,0)</f>
        <v>0</v>
      </c>
      <c r="AI46" s="4">
        <f>IF(AND(HRF[[#This Row],[6]]="G",HRF[[#This Row],[14]]="w trakcie realizacji ")=TRUE,1,0)</f>
        <v>0</v>
      </c>
      <c r="AJ46" s="4">
        <f>IF(AND(HRF[[#This Row],[6]]="G",HRF[[#This Row],[14]]="zrealizowane")=TRUE,1,0)</f>
        <v>0</v>
      </c>
      <c r="AK46" s="4">
        <f>IF(AND(HRF[[#This Row],[6]]="G",HRF[[#This Row],[14]]="wstrzymane")=TRUE,1,0)</f>
        <v>0</v>
      </c>
      <c r="AL46" s="4">
        <f>IF(AND(HRF[[#This Row],[6]]="G",HRF[[#This Row],[14]]="anulowane")=TRUE,1,0)</f>
        <v>0</v>
      </c>
      <c r="AM46" s="4">
        <f>IF(AND(HRF[[#This Row],[6]]="P",HRF[[#This Row],[14]]="nierozpoczęte")=TRUE,1,0)</f>
        <v>0</v>
      </c>
      <c r="AN46" s="4">
        <f>IF(AND(HRF[[#This Row],[6]]="P",HRF[[#This Row],[14]]="w trakcie realizacji ")=TRUE,1,0)</f>
        <v>1</v>
      </c>
      <c r="AO46" s="4">
        <f>IF(AND(HRF[[#This Row],[6]]="P",HRF[[#This Row],[14]]="zrealizowane")=TRUE,1,0)</f>
        <v>0</v>
      </c>
      <c r="AP46" s="4">
        <f>IF(AND(HRF[[#This Row],[6]]="P",HRF[[#This Row],[14]]="wstrzymane")=TRUE,1,0)</f>
        <v>0</v>
      </c>
      <c r="AQ46" s="4">
        <f>IF(AND(HRF[[#This Row],[6]]="P",HRF[[#This Row],[14]]="anulowane")=TRUE,1,0)</f>
        <v>0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60" s="9" customFormat="1" ht="65.099999999999994" customHeight="1">
      <c r="A47" s="4"/>
      <c r="B47" s="77" t="s">
        <v>59</v>
      </c>
      <c r="C47" s="25" t="s">
        <v>199</v>
      </c>
      <c r="D47" s="84" t="s">
        <v>455</v>
      </c>
      <c r="E47" s="85" t="s">
        <v>258</v>
      </c>
      <c r="F47" s="6" t="s">
        <v>335</v>
      </c>
      <c r="G47" s="6" t="s">
        <v>24</v>
      </c>
      <c r="H47" s="6">
        <v>2016</v>
      </c>
      <c r="I47" s="6">
        <v>2020</v>
      </c>
      <c r="J47" s="7">
        <v>10090000</v>
      </c>
      <c r="K47" s="49">
        <v>4113</v>
      </c>
      <c r="L47" s="49">
        <v>0</v>
      </c>
      <c r="M47" s="49">
        <v>983</v>
      </c>
      <c r="N47" s="64" t="s">
        <v>207</v>
      </c>
      <c r="O47" s="72" t="s">
        <v>26</v>
      </c>
      <c r="P47" s="34"/>
      <c r="Q47" s="7"/>
      <c r="R47" s="35"/>
      <c r="S47" s="35"/>
      <c r="T47" s="35"/>
      <c r="U47" s="35"/>
      <c r="V47" s="35">
        <f t="shared" si="1"/>
        <v>0</v>
      </c>
      <c r="W47" s="6"/>
      <c r="X47" s="6"/>
      <c r="Y47" s="56" t="e">
        <f>IF(HRF[[#This Row],[31]]="WSKAŹNIK SPECYFICZNY",HRF[[#This Row],[15]]*#REF!,HRF[[#This Row],[32]]*#REF!+#REF!*#REF!+#REF!*#REF!)</f>
        <v>#REF!</v>
      </c>
      <c r="Z47" s="56" t="e">
        <f>IF(HRF[[#This Row],[31]]="WSKAŹNIK SPECYFICZNY","nie zdefinowano",HRF[[#This Row],[32]]*#REF!+#REF!*#REF!+#REF!*#REF!)</f>
        <v>#REF!</v>
      </c>
      <c r="AA47" s="56" t="e">
        <f>IF(HRF[[#This Row],[31]]="WSKAŹNIK SPECYFICZNY","nie zdefinowano",HRF[[#This Row],[32]]*#REF!+#REF!*#REF!+#REF!*#REF!)</f>
        <v>#REF!</v>
      </c>
      <c r="AB47" s="56" t="e">
        <f>IF(HRF[[#This Row],[31]]="WSKAŹNIK SPECYFICZNY",HRF[[#This Row],[15]]*#REF!,HRF[[#This Row],[32]]*#REF!+#REF!*#REF!+#REF!*#REF!)</f>
        <v>#REF!</v>
      </c>
      <c r="AC47" s="4"/>
      <c r="AD47" s="4">
        <f>HRF[[#This Row],[26]]*HRF[[#This Row],[25]]</f>
        <v>0</v>
      </c>
      <c r="AE47" s="4">
        <f>HRF[[#This Row],[27]]*HRF[[#This Row],[25]]</f>
        <v>0</v>
      </c>
      <c r="AF47" s="4">
        <f>HRF[[#This Row],[28]]*HRF[[#This Row],[25]]</f>
        <v>0</v>
      </c>
      <c r="AG47" s="4">
        <f>HRF[[#This Row],[29]]*HRF[[#This Row],[25]]</f>
        <v>0</v>
      </c>
      <c r="AH47" s="4">
        <f>IF(AND(HRF[[#This Row],[6]]="G",HRF[[#This Row],[14]]="nierozpoczęte")=TRUE,1,0)</f>
        <v>0</v>
      </c>
      <c r="AI47" s="4">
        <f>IF(AND(HRF[[#This Row],[6]]="G",HRF[[#This Row],[14]]="w trakcie realizacji ")=TRUE,1,0)</f>
        <v>0</v>
      </c>
      <c r="AJ47" s="4">
        <f>IF(AND(HRF[[#This Row],[6]]="G",HRF[[#This Row],[14]]="zrealizowane")=TRUE,1,0)</f>
        <v>0</v>
      </c>
      <c r="AK47" s="4">
        <f>IF(AND(HRF[[#This Row],[6]]="G",HRF[[#This Row],[14]]="wstrzymane")=TRUE,1,0)</f>
        <v>0</v>
      </c>
      <c r="AL47" s="4">
        <f>IF(AND(HRF[[#This Row],[6]]="G",HRF[[#This Row],[14]]="anulowane")=TRUE,1,0)</f>
        <v>0</v>
      </c>
      <c r="AM47" s="4">
        <f>IF(AND(HRF[[#This Row],[6]]="P",HRF[[#This Row],[14]]="nierozpoczęte")=TRUE,1,0)</f>
        <v>1</v>
      </c>
      <c r="AN47" s="4">
        <f>IF(AND(HRF[[#This Row],[6]]="P",HRF[[#This Row],[14]]="w trakcie realizacji ")=TRUE,1,0)</f>
        <v>0</v>
      </c>
      <c r="AO47" s="4">
        <f>IF(AND(HRF[[#This Row],[6]]="P",HRF[[#This Row],[14]]="zrealizowane")=TRUE,1,0)</f>
        <v>0</v>
      </c>
      <c r="AP47" s="4">
        <f>IF(AND(HRF[[#This Row],[6]]="P",HRF[[#This Row],[14]]="wstrzymane")=TRUE,1,0)</f>
        <v>0</v>
      </c>
      <c r="AQ47" s="4">
        <f>IF(AND(HRF[[#This Row],[6]]="P",HRF[[#This Row],[14]]="anulowane")=TRUE,1,0)</f>
        <v>0</v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60" s="9" customFormat="1" ht="65.099999999999994" customHeight="1">
      <c r="A48" s="4"/>
      <c r="B48" s="77" t="s">
        <v>60</v>
      </c>
      <c r="C48" s="25" t="s">
        <v>199</v>
      </c>
      <c r="D48" s="84" t="s">
        <v>455</v>
      </c>
      <c r="E48" s="85" t="s">
        <v>259</v>
      </c>
      <c r="F48" s="6" t="s">
        <v>336</v>
      </c>
      <c r="G48" s="6" t="s">
        <v>24</v>
      </c>
      <c r="H48" s="6">
        <v>2017</v>
      </c>
      <c r="I48" s="6">
        <v>2023</v>
      </c>
      <c r="J48" s="7">
        <v>14000000</v>
      </c>
      <c r="K48" s="49">
        <v>3500</v>
      </c>
      <c r="L48" s="49">
        <v>0</v>
      </c>
      <c r="M48" s="49">
        <v>801</v>
      </c>
      <c r="N48" s="64" t="s">
        <v>207</v>
      </c>
      <c r="O48" s="72" t="s">
        <v>27</v>
      </c>
      <c r="P48" s="34"/>
      <c r="Q48" s="7"/>
      <c r="R48" s="35"/>
      <c r="S48" s="35"/>
      <c r="T48" s="35"/>
      <c r="U48" s="35"/>
      <c r="V48" s="35">
        <f t="shared" si="1"/>
        <v>0</v>
      </c>
      <c r="W48" s="6"/>
      <c r="X48" s="6"/>
      <c r="Y48" s="56" t="e">
        <f>IF(HRF[[#This Row],[31]]="WSKAŹNIK SPECYFICZNY",HRF[[#This Row],[15]]*#REF!,HRF[[#This Row],[32]]*#REF!+#REF!*#REF!+#REF!*#REF!)</f>
        <v>#REF!</v>
      </c>
      <c r="Z48" s="56" t="e">
        <f>IF(HRF[[#This Row],[31]]="WSKAŹNIK SPECYFICZNY","nie zdefinowano",HRF[[#This Row],[32]]*#REF!+#REF!*#REF!+#REF!*#REF!)</f>
        <v>#REF!</v>
      </c>
      <c r="AA48" s="56" t="e">
        <f>IF(HRF[[#This Row],[31]]="WSKAŹNIK SPECYFICZNY","nie zdefinowano",HRF[[#This Row],[32]]*#REF!+#REF!*#REF!+#REF!*#REF!)</f>
        <v>#REF!</v>
      </c>
      <c r="AB48" s="56" t="e">
        <f>IF(HRF[[#This Row],[31]]="WSKAŹNIK SPECYFICZNY",HRF[[#This Row],[15]]*#REF!,HRF[[#This Row],[32]]*#REF!+#REF!*#REF!+#REF!*#REF!)</f>
        <v>#REF!</v>
      </c>
      <c r="AC48" s="4"/>
      <c r="AD48" s="4">
        <f>HRF[[#This Row],[26]]*HRF[[#This Row],[25]]</f>
        <v>0</v>
      </c>
      <c r="AE48" s="4">
        <f>HRF[[#This Row],[27]]*HRF[[#This Row],[25]]</f>
        <v>0</v>
      </c>
      <c r="AF48" s="4">
        <f>HRF[[#This Row],[28]]*HRF[[#This Row],[25]]</f>
        <v>0</v>
      </c>
      <c r="AG48" s="4">
        <f>HRF[[#This Row],[29]]*HRF[[#This Row],[25]]</f>
        <v>0</v>
      </c>
      <c r="AH48" s="4">
        <f>IF(AND(HRF[[#This Row],[6]]="G",HRF[[#This Row],[14]]="nierozpoczęte")=TRUE,1,0)</f>
        <v>0</v>
      </c>
      <c r="AI48" s="4">
        <f>IF(AND(HRF[[#This Row],[6]]="G",HRF[[#This Row],[14]]="w trakcie realizacji ")=TRUE,1,0)</f>
        <v>0</v>
      </c>
      <c r="AJ48" s="4">
        <f>IF(AND(HRF[[#This Row],[6]]="G",HRF[[#This Row],[14]]="zrealizowane")=TRUE,1,0)</f>
        <v>0</v>
      </c>
      <c r="AK48" s="4">
        <f>IF(AND(HRF[[#This Row],[6]]="G",HRF[[#This Row],[14]]="wstrzymane")=TRUE,1,0)</f>
        <v>0</v>
      </c>
      <c r="AL48" s="4">
        <f>IF(AND(HRF[[#This Row],[6]]="G",HRF[[#This Row],[14]]="anulowane")=TRUE,1,0)</f>
        <v>0</v>
      </c>
      <c r="AM48" s="4">
        <f>IF(AND(HRF[[#This Row],[6]]="P",HRF[[#This Row],[14]]="nierozpoczęte")=TRUE,1,0)</f>
        <v>0</v>
      </c>
      <c r="AN48" s="4">
        <f>IF(AND(HRF[[#This Row],[6]]="P",HRF[[#This Row],[14]]="w trakcie realizacji ")=TRUE,1,0)</f>
        <v>1</v>
      </c>
      <c r="AO48" s="4">
        <f>IF(AND(HRF[[#This Row],[6]]="P",HRF[[#This Row],[14]]="zrealizowane")=TRUE,1,0)</f>
        <v>0</v>
      </c>
      <c r="AP48" s="4">
        <f>IF(AND(HRF[[#This Row],[6]]="P",HRF[[#This Row],[14]]="wstrzymane")=TRUE,1,0)</f>
        <v>0</v>
      </c>
      <c r="AQ48" s="4">
        <f>IF(AND(HRF[[#This Row],[6]]="P",HRF[[#This Row],[14]]="anulowane")=TRUE,1,0)</f>
        <v>0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60" s="9" customFormat="1" ht="65.099999999999994" customHeight="1">
      <c r="A49" s="4"/>
      <c r="B49" s="77" t="s">
        <v>61</v>
      </c>
      <c r="C49" s="25" t="s">
        <v>199</v>
      </c>
      <c r="D49" s="84" t="s">
        <v>450</v>
      </c>
      <c r="E49" s="85" t="s">
        <v>260</v>
      </c>
      <c r="F49" s="6" t="s">
        <v>337</v>
      </c>
      <c r="G49" s="6" t="s">
        <v>23</v>
      </c>
      <c r="H49" s="6">
        <v>2017</v>
      </c>
      <c r="I49" s="6">
        <v>2018</v>
      </c>
      <c r="J49" s="7">
        <v>939576</v>
      </c>
      <c r="K49" s="49">
        <v>113.25</v>
      </c>
      <c r="L49" s="49" t="s">
        <v>12</v>
      </c>
      <c r="M49" s="49">
        <v>90</v>
      </c>
      <c r="N49" s="64" t="s">
        <v>207</v>
      </c>
      <c r="O49" s="72" t="s">
        <v>27</v>
      </c>
      <c r="P49" s="34"/>
      <c r="Q49" s="7"/>
      <c r="R49" s="35"/>
      <c r="S49" s="35"/>
      <c r="T49" s="35"/>
      <c r="U49" s="35"/>
      <c r="V49" s="35">
        <f t="shared" si="1"/>
        <v>0</v>
      </c>
      <c r="W49" s="6"/>
      <c r="X49" s="6"/>
      <c r="Y49" s="56" t="e">
        <f>IF(HRF[[#This Row],[31]]="WSKAŹNIK SPECYFICZNY",HRF[[#This Row],[15]]*#REF!,HRF[[#This Row],[32]]*#REF!+#REF!*#REF!+#REF!*#REF!)</f>
        <v>#REF!</v>
      </c>
      <c r="Z49" s="56" t="e">
        <f>IF(HRF[[#This Row],[31]]="WSKAŹNIK SPECYFICZNY","nie zdefinowano",HRF[[#This Row],[32]]*#REF!+#REF!*#REF!+#REF!*#REF!)</f>
        <v>#REF!</v>
      </c>
      <c r="AA49" s="56" t="e">
        <f>IF(HRF[[#This Row],[31]]="WSKAŹNIK SPECYFICZNY","nie zdefinowano",HRF[[#This Row],[32]]*#REF!+#REF!*#REF!+#REF!*#REF!)</f>
        <v>#REF!</v>
      </c>
      <c r="AB49" s="56" t="e">
        <f>IF(HRF[[#This Row],[31]]="WSKAŹNIK SPECYFICZNY",HRF[[#This Row],[15]]*#REF!,HRF[[#This Row],[32]]*#REF!+#REF!*#REF!+#REF!*#REF!)</f>
        <v>#REF!</v>
      </c>
      <c r="AC49" s="4"/>
      <c r="AD49" s="4">
        <f>HRF[[#This Row],[26]]*HRF[[#This Row],[25]]</f>
        <v>0</v>
      </c>
      <c r="AE49" s="4">
        <f>HRF[[#This Row],[27]]*HRF[[#This Row],[25]]</f>
        <v>0</v>
      </c>
      <c r="AF49" s="4">
        <f>HRF[[#This Row],[28]]*HRF[[#This Row],[25]]</f>
        <v>0</v>
      </c>
      <c r="AG49" s="4">
        <f>HRF[[#This Row],[29]]*HRF[[#This Row],[25]]</f>
        <v>0</v>
      </c>
      <c r="AH49" s="4">
        <f>IF(AND(HRF[[#This Row],[6]]="G",HRF[[#This Row],[14]]="nierozpoczęte")=TRUE,1,0)</f>
        <v>0</v>
      </c>
      <c r="AI49" s="4">
        <f>IF(AND(HRF[[#This Row],[6]]="G",HRF[[#This Row],[14]]="w trakcie realizacji ")=TRUE,1,0)</f>
        <v>1</v>
      </c>
      <c r="AJ49" s="4">
        <f>IF(AND(HRF[[#This Row],[6]]="G",HRF[[#This Row],[14]]="zrealizowane")=TRUE,1,0)</f>
        <v>0</v>
      </c>
      <c r="AK49" s="4">
        <f>IF(AND(HRF[[#This Row],[6]]="G",HRF[[#This Row],[14]]="wstrzymane")=TRUE,1,0)</f>
        <v>0</v>
      </c>
      <c r="AL49" s="4">
        <f>IF(AND(HRF[[#This Row],[6]]="G",HRF[[#This Row],[14]]="anulowane")=TRUE,1,0)</f>
        <v>0</v>
      </c>
      <c r="AM49" s="4">
        <f>IF(AND(HRF[[#This Row],[6]]="P",HRF[[#This Row],[14]]="nierozpoczęte")=TRUE,1,0)</f>
        <v>0</v>
      </c>
      <c r="AN49" s="4">
        <f>IF(AND(HRF[[#This Row],[6]]="P",HRF[[#This Row],[14]]="w trakcie realizacji ")=TRUE,1,0)</f>
        <v>0</v>
      </c>
      <c r="AO49" s="4">
        <f>IF(AND(HRF[[#This Row],[6]]="P",HRF[[#This Row],[14]]="zrealizowane")=TRUE,1,0)</f>
        <v>0</v>
      </c>
      <c r="AP49" s="4">
        <f>IF(AND(HRF[[#This Row],[6]]="P",HRF[[#This Row],[14]]="wstrzymane")=TRUE,1,0)</f>
        <v>0</v>
      </c>
      <c r="AQ49" s="4">
        <f>IF(AND(HRF[[#This Row],[6]]="P",HRF[[#This Row],[14]]="anulowane")=TRUE,1,0)</f>
        <v>0</v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60" s="9" customFormat="1" ht="65.099999999999994" customHeight="1">
      <c r="A50" s="4"/>
      <c r="B50" s="77" t="s">
        <v>62</v>
      </c>
      <c r="C50" s="25" t="s">
        <v>199</v>
      </c>
      <c r="D50" s="84" t="s">
        <v>450</v>
      </c>
      <c r="E50" s="85" t="s">
        <v>261</v>
      </c>
      <c r="F50" s="6" t="s">
        <v>337</v>
      </c>
      <c r="G50" s="6" t="s">
        <v>23</v>
      </c>
      <c r="H50" s="6">
        <v>2017</v>
      </c>
      <c r="I50" s="6">
        <v>2018</v>
      </c>
      <c r="J50" s="7">
        <v>1064648</v>
      </c>
      <c r="K50" s="49">
        <v>157.81399999999999</v>
      </c>
      <c r="L50" s="49" t="s">
        <v>12</v>
      </c>
      <c r="M50" s="49">
        <v>67</v>
      </c>
      <c r="N50" s="64" t="s">
        <v>207</v>
      </c>
      <c r="O50" s="72" t="s">
        <v>27</v>
      </c>
      <c r="P50" s="34"/>
      <c r="Q50" s="7"/>
      <c r="R50" s="35"/>
      <c r="S50" s="35"/>
      <c r="T50" s="35"/>
      <c r="U50" s="35"/>
      <c r="V50" s="35">
        <f t="shared" si="1"/>
        <v>0</v>
      </c>
      <c r="W50" s="6"/>
      <c r="X50" s="6"/>
      <c r="Y50" s="56" t="e">
        <f>IF(HRF[[#This Row],[31]]="WSKAŹNIK SPECYFICZNY",HRF[[#This Row],[15]]*#REF!,HRF[[#This Row],[32]]*#REF!+#REF!*#REF!+#REF!*#REF!)</f>
        <v>#REF!</v>
      </c>
      <c r="Z50" s="56" t="e">
        <f>IF(HRF[[#This Row],[31]]="WSKAŹNIK SPECYFICZNY","nie zdefinowano",HRF[[#This Row],[32]]*#REF!+#REF!*#REF!+#REF!*#REF!)</f>
        <v>#REF!</v>
      </c>
      <c r="AA50" s="56" t="e">
        <f>IF(HRF[[#This Row],[31]]="WSKAŹNIK SPECYFICZNY","nie zdefinowano",HRF[[#This Row],[32]]*#REF!+#REF!*#REF!+#REF!*#REF!)</f>
        <v>#REF!</v>
      </c>
      <c r="AB50" s="56" t="e">
        <f>IF(HRF[[#This Row],[31]]="WSKAŹNIK SPECYFICZNY",HRF[[#This Row],[15]]*#REF!,HRF[[#This Row],[32]]*#REF!+#REF!*#REF!+#REF!*#REF!)</f>
        <v>#REF!</v>
      </c>
      <c r="AC50" s="4"/>
      <c r="AD50" s="4">
        <f>HRF[[#This Row],[26]]*HRF[[#This Row],[25]]</f>
        <v>0</v>
      </c>
      <c r="AE50" s="4">
        <f>HRF[[#This Row],[27]]*HRF[[#This Row],[25]]</f>
        <v>0</v>
      </c>
      <c r="AF50" s="4">
        <f>HRF[[#This Row],[28]]*HRF[[#This Row],[25]]</f>
        <v>0</v>
      </c>
      <c r="AG50" s="4">
        <f>HRF[[#This Row],[29]]*HRF[[#This Row],[25]]</f>
        <v>0</v>
      </c>
      <c r="AH50" s="4">
        <f>IF(AND(HRF[[#This Row],[6]]="G",HRF[[#This Row],[14]]="nierozpoczęte")=TRUE,1,0)</f>
        <v>0</v>
      </c>
      <c r="AI50" s="4">
        <f>IF(AND(HRF[[#This Row],[6]]="G",HRF[[#This Row],[14]]="w trakcie realizacji ")=TRUE,1,0)</f>
        <v>1</v>
      </c>
      <c r="AJ50" s="4">
        <f>IF(AND(HRF[[#This Row],[6]]="G",HRF[[#This Row],[14]]="zrealizowane")=TRUE,1,0)</f>
        <v>0</v>
      </c>
      <c r="AK50" s="4">
        <f>IF(AND(HRF[[#This Row],[6]]="G",HRF[[#This Row],[14]]="wstrzymane")=TRUE,1,0)</f>
        <v>0</v>
      </c>
      <c r="AL50" s="4">
        <f>IF(AND(HRF[[#This Row],[6]]="G",HRF[[#This Row],[14]]="anulowane")=TRUE,1,0)</f>
        <v>0</v>
      </c>
      <c r="AM50" s="4">
        <f>IF(AND(HRF[[#This Row],[6]]="P",HRF[[#This Row],[14]]="nierozpoczęte")=TRUE,1,0)</f>
        <v>0</v>
      </c>
      <c r="AN50" s="4">
        <f>IF(AND(HRF[[#This Row],[6]]="P",HRF[[#This Row],[14]]="w trakcie realizacji ")=TRUE,1,0)</f>
        <v>0</v>
      </c>
      <c r="AO50" s="4">
        <f>IF(AND(HRF[[#This Row],[6]]="P",HRF[[#This Row],[14]]="zrealizowane")=TRUE,1,0)</f>
        <v>0</v>
      </c>
      <c r="AP50" s="4">
        <f>IF(AND(HRF[[#This Row],[6]]="P",HRF[[#This Row],[14]]="wstrzymane")=TRUE,1,0)</f>
        <v>0</v>
      </c>
      <c r="AQ50" s="4">
        <f>IF(AND(HRF[[#This Row],[6]]="P",HRF[[#This Row],[14]]="anulowane")=TRUE,1,0)</f>
        <v>0</v>
      </c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60" ht="65.099999999999994" customHeight="1">
      <c r="B51" s="77" t="s">
        <v>63</v>
      </c>
      <c r="C51" s="25" t="s">
        <v>199</v>
      </c>
      <c r="D51" s="84" t="s">
        <v>450</v>
      </c>
      <c r="E51" s="85" t="s">
        <v>262</v>
      </c>
      <c r="F51" s="6" t="s">
        <v>337</v>
      </c>
      <c r="G51" s="6" t="s">
        <v>23</v>
      </c>
      <c r="H51" s="6">
        <v>2017</v>
      </c>
      <c r="I51" s="6">
        <v>2018</v>
      </c>
      <c r="J51" s="7">
        <v>919474</v>
      </c>
      <c r="K51" s="49">
        <v>134.42500000000001</v>
      </c>
      <c r="L51" s="49" t="s">
        <v>12</v>
      </c>
      <c r="M51" s="49">
        <v>75</v>
      </c>
      <c r="N51" s="64" t="s">
        <v>207</v>
      </c>
      <c r="O51" s="59" t="s">
        <v>27</v>
      </c>
      <c r="P51" s="34"/>
      <c r="Q51" s="7"/>
      <c r="R51" s="35"/>
      <c r="S51" s="35"/>
      <c r="T51" s="35"/>
      <c r="U51" s="35"/>
      <c r="V51" s="35">
        <f t="shared" si="1"/>
        <v>0</v>
      </c>
      <c r="W51" s="6"/>
      <c r="X51" s="6"/>
      <c r="Y51" s="56" t="e">
        <f>IF(HRF[[#This Row],[31]]="WSKAŹNIK SPECYFICZNY",HRF[[#This Row],[15]]*#REF!,HRF[[#This Row],[32]]*#REF!+#REF!*#REF!+#REF!*#REF!)</f>
        <v>#REF!</v>
      </c>
      <c r="Z51" s="56" t="e">
        <f>IF(HRF[[#This Row],[31]]="WSKAŹNIK SPECYFICZNY","nie zdefinowano",HRF[[#This Row],[32]]*#REF!+#REF!*#REF!+#REF!*#REF!)</f>
        <v>#REF!</v>
      </c>
      <c r="AA51" s="56" t="e">
        <f>IF(HRF[[#This Row],[31]]="WSKAŹNIK SPECYFICZNY","nie zdefinowano",HRF[[#This Row],[32]]*#REF!+#REF!*#REF!+#REF!*#REF!)</f>
        <v>#REF!</v>
      </c>
      <c r="AB51" s="57" t="e">
        <f>IF(HRF[[#This Row],[31]]="WSKAŹNIK SPECYFICZNY",HRF[[#This Row],[15]]*#REF!,HRF[[#This Row],[32]]*#REF!+#REF!*#REF!+#REF!*#REF!)</f>
        <v>#REF!</v>
      </c>
      <c r="AD51" s="4">
        <f>HRF[[#This Row],[26]]*HRF[[#This Row],[25]]</f>
        <v>0</v>
      </c>
      <c r="AE51" s="4">
        <f>HRF[[#This Row],[27]]*HRF[[#This Row],[25]]</f>
        <v>0</v>
      </c>
      <c r="AF51" s="4">
        <f>HRF[[#This Row],[28]]*HRF[[#This Row],[25]]</f>
        <v>0</v>
      </c>
      <c r="AG51" s="4">
        <f>HRF[[#This Row],[29]]*HRF[[#This Row],[25]]</f>
        <v>0</v>
      </c>
      <c r="AH51" s="4">
        <f>IF(AND(HRF[[#This Row],[6]]="G",HRF[[#This Row],[14]]="nierozpoczęte")=TRUE,1,0)</f>
        <v>0</v>
      </c>
      <c r="AI51" s="4">
        <f>IF(AND(HRF[[#This Row],[6]]="G",HRF[[#This Row],[14]]="w trakcie realizacji ")=TRUE,1,0)</f>
        <v>1</v>
      </c>
      <c r="AJ51" s="4">
        <f>IF(AND(HRF[[#This Row],[6]]="G",HRF[[#This Row],[14]]="zrealizowane")=TRUE,1,0)</f>
        <v>0</v>
      </c>
      <c r="AK51" s="4">
        <f>IF(AND(HRF[[#This Row],[6]]="G",HRF[[#This Row],[14]]="wstrzymane")=TRUE,1,0)</f>
        <v>0</v>
      </c>
      <c r="AL51" s="4">
        <f>IF(AND(HRF[[#This Row],[6]]="G",HRF[[#This Row],[14]]="anulowane")=TRUE,1,0)</f>
        <v>0</v>
      </c>
      <c r="AM51" s="4">
        <f>IF(AND(HRF[[#This Row],[6]]="P",HRF[[#This Row],[14]]="nierozpoczęte")=TRUE,1,0)</f>
        <v>0</v>
      </c>
      <c r="AN51" s="4">
        <f>IF(AND(HRF[[#This Row],[6]]="P",HRF[[#This Row],[14]]="w trakcie realizacji ")=TRUE,1,0)</f>
        <v>0</v>
      </c>
      <c r="AO51" s="4">
        <f>IF(AND(HRF[[#This Row],[6]]="P",HRF[[#This Row],[14]]="zrealizowane")=TRUE,1,0)</f>
        <v>0</v>
      </c>
      <c r="AP51" s="4">
        <f>IF(AND(HRF[[#This Row],[6]]="P",HRF[[#This Row],[14]]="wstrzymane")=TRUE,1,0)</f>
        <v>0</v>
      </c>
      <c r="AQ51" s="4">
        <f>IF(AND(HRF[[#This Row],[6]]="P",HRF[[#This Row],[14]]="anulowane")=TRUE,1,0)</f>
        <v>0</v>
      </c>
      <c r="BG51"/>
      <c r="BH51"/>
    </row>
    <row r="52" spans="1:60" ht="65.099999999999994" customHeight="1">
      <c r="B52" s="77" t="s">
        <v>64</v>
      </c>
      <c r="C52" s="25" t="s">
        <v>199</v>
      </c>
      <c r="D52" s="84" t="s">
        <v>450</v>
      </c>
      <c r="E52" s="85" t="s">
        <v>263</v>
      </c>
      <c r="F52" s="18" t="s">
        <v>337</v>
      </c>
      <c r="G52" s="18" t="s">
        <v>23</v>
      </c>
      <c r="H52" s="6">
        <v>2017</v>
      </c>
      <c r="I52" s="6">
        <v>2018</v>
      </c>
      <c r="J52" s="7">
        <v>997211</v>
      </c>
      <c r="K52" s="49">
        <v>138.392</v>
      </c>
      <c r="L52" s="49" t="s">
        <v>12</v>
      </c>
      <c r="M52" s="49">
        <v>76</v>
      </c>
      <c r="N52" s="64" t="s">
        <v>207</v>
      </c>
      <c r="O52" s="59" t="s">
        <v>27</v>
      </c>
      <c r="P52" s="34"/>
      <c r="Q52" s="7"/>
      <c r="R52" s="35"/>
      <c r="S52" s="35"/>
      <c r="T52" s="35"/>
      <c r="U52" s="35"/>
      <c r="V52" s="35">
        <f t="shared" si="1"/>
        <v>0</v>
      </c>
      <c r="W52" s="6"/>
      <c r="X52" s="6"/>
      <c r="Y52" s="56" t="e">
        <f>IF(HRF[[#This Row],[31]]="WSKAŹNIK SPECYFICZNY",HRF[[#This Row],[15]]*#REF!,HRF[[#This Row],[32]]*#REF!+#REF!*#REF!+#REF!*#REF!)</f>
        <v>#REF!</v>
      </c>
      <c r="Z52" s="56" t="e">
        <f>IF(HRF[[#This Row],[31]]="WSKAŹNIK SPECYFICZNY","nie zdefinowano",HRF[[#This Row],[32]]*#REF!+#REF!*#REF!+#REF!*#REF!)</f>
        <v>#REF!</v>
      </c>
      <c r="AA52" s="56" t="e">
        <f>IF(HRF[[#This Row],[31]]="WSKAŹNIK SPECYFICZNY","nie zdefinowano",HRF[[#This Row],[32]]*#REF!+#REF!*#REF!+#REF!*#REF!)</f>
        <v>#REF!</v>
      </c>
      <c r="AB52" s="57" t="e">
        <f>IF(HRF[[#This Row],[31]]="WSKAŹNIK SPECYFICZNY",HRF[[#This Row],[15]]*#REF!,HRF[[#This Row],[32]]*#REF!+#REF!*#REF!+#REF!*#REF!)</f>
        <v>#REF!</v>
      </c>
      <c r="AD52" s="4">
        <f>HRF[[#This Row],[26]]*HRF[[#This Row],[25]]</f>
        <v>0</v>
      </c>
      <c r="AE52" s="4">
        <f>HRF[[#This Row],[27]]*HRF[[#This Row],[25]]</f>
        <v>0</v>
      </c>
      <c r="AF52" s="4">
        <f>HRF[[#This Row],[28]]*HRF[[#This Row],[25]]</f>
        <v>0</v>
      </c>
      <c r="AG52" s="4">
        <f>HRF[[#This Row],[29]]*HRF[[#This Row],[25]]</f>
        <v>0</v>
      </c>
      <c r="AH52" s="4">
        <f>IF(AND(HRF[[#This Row],[6]]="G",HRF[[#This Row],[14]]="nierozpoczęte")=TRUE,1,0)</f>
        <v>0</v>
      </c>
      <c r="AI52" s="4">
        <f>IF(AND(HRF[[#This Row],[6]]="G",HRF[[#This Row],[14]]="w trakcie realizacji ")=TRUE,1,0)</f>
        <v>1</v>
      </c>
      <c r="AJ52" s="4">
        <f>IF(AND(HRF[[#This Row],[6]]="G",HRF[[#This Row],[14]]="zrealizowane")=TRUE,1,0)</f>
        <v>0</v>
      </c>
      <c r="AK52" s="4">
        <f>IF(AND(HRF[[#This Row],[6]]="G",HRF[[#This Row],[14]]="wstrzymane")=TRUE,1,0)</f>
        <v>0</v>
      </c>
      <c r="AL52" s="4">
        <f>IF(AND(HRF[[#This Row],[6]]="G",HRF[[#This Row],[14]]="anulowane")=TRUE,1,0)</f>
        <v>0</v>
      </c>
      <c r="AM52" s="4">
        <f>IF(AND(HRF[[#This Row],[6]]="P",HRF[[#This Row],[14]]="nierozpoczęte")=TRUE,1,0)</f>
        <v>0</v>
      </c>
      <c r="AN52" s="4">
        <f>IF(AND(HRF[[#This Row],[6]]="P",HRF[[#This Row],[14]]="w trakcie realizacji ")=TRUE,1,0)</f>
        <v>0</v>
      </c>
      <c r="AO52" s="4">
        <f>IF(AND(HRF[[#This Row],[6]]="P",HRF[[#This Row],[14]]="zrealizowane")=TRUE,1,0)</f>
        <v>0</v>
      </c>
      <c r="AP52" s="4">
        <f>IF(AND(HRF[[#This Row],[6]]="P",HRF[[#This Row],[14]]="wstrzymane")=TRUE,1,0)</f>
        <v>0</v>
      </c>
      <c r="AQ52" s="4">
        <f>IF(AND(HRF[[#This Row],[6]]="P",HRF[[#This Row],[14]]="anulowane")=TRUE,1,0)</f>
        <v>0</v>
      </c>
      <c r="BG52"/>
      <c r="BH52"/>
    </row>
    <row r="53" spans="1:60" ht="65.099999999999994" customHeight="1">
      <c r="B53" s="77" t="s">
        <v>65</v>
      </c>
      <c r="C53" s="25" t="s">
        <v>199</v>
      </c>
      <c r="D53" s="84" t="s">
        <v>450</v>
      </c>
      <c r="E53" s="85" t="s">
        <v>264</v>
      </c>
      <c r="F53" s="18" t="s">
        <v>337</v>
      </c>
      <c r="G53" s="18" t="s">
        <v>23</v>
      </c>
      <c r="H53" s="6">
        <v>2017</v>
      </c>
      <c r="I53" s="6">
        <v>2018</v>
      </c>
      <c r="J53" s="7">
        <v>1006443</v>
      </c>
      <c r="K53" s="49">
        <v>137.309</v>
      </c>
      <c r="L53" s="49" t="s">
        <v>12</v>
      </c>
      <c r="M53" s="49">
        <v>58</v>
      </c>
      <c r="N53" s="64" t="s">
        <v>207</v>
      </c>
      <c r="O53" s="72" t="s">
        <v>27</v>
      </c>
      <c r="P53" s="34"/>
      <c r="Q53" s="7"/>
      <c r="R53" s="35"/>
      <c r="S53" s="35"/>
      <c r="T53" s="35"/>
      <c r="U53" s="35"/>
      <c r="V53" s="35">
        <f t="shared" si="1"/>
        <v>0</v>
      </c>
      <c r="W53" s="6"/>
      <c r="X53" s="6"/>
      <c r="Y53" s="56" t="e">
        <f>IF(HRF[[#This Row],[31]]="WSKAŹNIK SPECYFICZNY",HRF[[#This Row],[15]]*#REF!,HRF[[#This Row],[32]]*#REF!+#REF!*#REF!+#REF!*#REF!)</f>
        <v>#REF!</v>
      </c>
      <c r="Z53" s="56" t="e">
        <f>IF(HRF[[#This Row],[31]]="WSKAŹNIK SPECYFICZNY","nie zdefinowano",HRF[[#This Row],[32]]*#REF!+#REF!*#REF!+#REF!*#REF!)</f>
        <v>#REF!</v>
      </c>
      <c r="AA53" s="56" t="e">
        <f>IF(HRF[[#This Row],[31]]="WSKAŹNIK SPECYFICZNY","nie zdefinowano",HRF[[#This Row],[32]]*#REF!+#REF!*#REF!+#REF!*#REF!)</f>
        <v>#REF!</v>
      </c>
      <c r="AB53" s="56" t="e">
        <f>IF(HRF[[#This Row],[31]]="WSKAŹNIK SPECYFICZNY",HRF[[#This Row],[15]]*#REF!,HRF[[#This Row],[32]]*#REF!+#REF!*#REF!+#REF!*#REF!)</f>
        <v>#REF!</v>
      </c>
      <c r="AD53" s="4">
        <f>HRF[[#This Row],[26]]*HRF[[#This Row],[25]]</f>
        <v>0</v>
      </c>
      <c r="AE53" s="4">
        <f>HRF[[#This Row],[27]]*HRF[[#This Row],[25]]</f>
        <v>0</v>
      </c>
      <c r="AF53" s="4">
        <f>HRF[[#This Row],[28]]*HRF[[#This Row],[25]]</f>
        <v>0</v>
      </c>
      <c r="AG53" s="4">
        <f>HRF[[#This Row],[29]]*HRF[[#This Row],[25]]</f>
        <v>0</v>
      </c>
      <c r="AH53" s="4">
        <f>IF(AND(HRF[[#This Row],[6]]="G",HRF[[#This Row],[14]]="nierozpoczęte")=TRUE,1,0)</f>
        <v>0</v>
      </c>
      <c r="AI53" s="4">
        <f>IF(AND(HRF[[#This Row],[6]]="G",HRF[[#This Row],[14]]="w trakcie realizacji ")=TRUE,1,0)</f>
        <v>1</v>
      </c>
      <c r="AJ53" s="4">
        <f>IF(AND(HRF[[#This Row],[6]]="G",HRF[[#This Row],[14]]="zrealizowane")=TRUE,1,0)</f>
        <v>0</v>
      </c>
      <c r="AK53" s="4">
        <f>IF(AND(HRF[[#This Row],[6]]="G",HRF[[#This Row],[14]]="wstrzymane")=TRUE,1,0)</f>
        <v>0</v>
      </c>
      <c r="AL53" s="4">
        <f>IF(AND(HRF[[#This Row],[6]]="G",HRF[[#This Row],[14]]="anulowane")=TRUE,1,0)</f>
        <v>0</v>
      </c>
      <c r="AM53" s="4">
        <f>IF(AND(HRF[[#This Row],[6]]="P",HRF[[#This Row],[14]]="nierozpoczęte")=TRUE,1,0)</f>
        <v>0</v>
      </c>
      <c r="AN53" s="4">
        <f>IF(AND(HRF[[#This Row],[6]]="P",HRF[[#This Row],[14]]="w trakcie realizacji ")=TRUE,1,0)</f>
        <v>0</v>
      </c>
      <c r="AO53" s="4">
        <f>IF(AND(HRF[[#This Row],[6]]="P",HRF[[#This Row],[14]]="zrealizowane")=TRUE,1,0)</f>
        <v>0</v>
      </c>
      <c r="AP53" s="4">
        <f>IF(AND(HRF[[#This Row],[6]]="P",HRF[[#This Row],[14]]="wstrzymane")=TRUE,1,0)</f>
        <v>0</v>
      </c>
      <c r="AQ53" s="4">
        <f>IF(AND(HRF[[#This Row],[6]]="P",HRF[[#This Row],[14]]="anulowane")=TRUE,1,0)</f>
        <v>0</v>
      </c>
      <c r="BG53"/>
      <c r="BH53"/>
    </row>
    <row r="54" spans="1:60" s="9" customFormat="1" ht="54.95" customHeight="1">
      <c r="A54" s="4"/>
      <c r="B54" s="77" t="s">
        <v>66</v>
      </c>
      <c r="C54" s="25" t="s">
        <v>199</v>
      </c>
      <c r="D54" s="84" t="s">
        <v>450</v>
      </c>
      <c r="E54" s="85" t="s">
        <v>265</v>
      </c>
      <c r="F54" s="18" t="s">
        <v>337</v>
      </c>
      <c r="G54" s="18" t="s">
        <v>23</v>
      </c>
      <c r="H54" s="6">
        <v>2017</v>
      </c>
      <c r="I54" s="6">
        <v>2018</v>
      </c>
      <c r="J54" s="7">
        <v>1266698</v>
      </c>
      <c r="K54" s="49">
        <v>203.85300000000001</v>
      </c>
      <c r="L54" s="49" t="s">
        <v>12</v>
      </c>
      <c r="M54" s="49">
        <v>98</v>
      </c>
      <c r="N54" s="64" t="s">
        <v>207</v>
      </c>
      <c r="O54" s="72" t="s">
        <v>27</v>
      </c>
      <c r="P54" s="34"/>
      <c r="Q54" s="7"/>
      <c r="R54" s="35"/>
      <c r="S54" s="35"/>
      <c r="T54" s="35"/>
      <c r="U54" s="35"/>
      <c r="V54" s="35">
        <f t="shared" si="1"/>
        <v>0</v>
      </c>
      <c r="W54" s="6"/>
      <c r="X54" s="6"/>
      <c r="Y54" s="56" t="e">
        <f>IF(HRF[[#This Row],[31]]="WSKAŹNIK SPECYFICZNY",HRF[[#This Row],[15]]*#REF!,HRF[[#This Row],[32]]*#REF!+#REF!*#REF!+#REF!*#REF!)</f>
        <v>#REF!</v>
      </c>
      <c r="Z54" s="56" t="e">
        <f>IF(HRF[[#This Row],[31]]="WSKAŹNIK SPECYFICZNY","nie zdefinowano",HRF[[#This Row],[32]]*#REF!+#REF!*#REF!+#REF!*#REF!)</f>
        <v>#REF!</v>
      </c>
      <c r="AA54" s="56" t="e">
        <f>IF(HRF[[#This Row],[31]]="WSKAŹNIK SPECYFICZNY","nie zdefinowano",HRF[[#This Row],[32]]*#REF!+#REF!*#REF!+#REF!*#REF!)</f>
        <v>#REF!</v>
      </c>
      <c r="AB54" s="56" t="e">
        <f>IF(HRF[[#This Row],[31]]="WSKAŹNIK SPECYFICZNY",HRF[[#This Row],[15]]*#REF!,HRF[[#This Row],[32]]*#REF!+#REF!*#REF!+#REF!*#REF!)</f>
        <v>#REF!</v>
      </c>
      <c r="AC54" s="4"/>
      <c r="AD54" s="4">
        <f>HRF[[#This Row],[26]]*HRF[[#This Row],[25]]</f>
        <v>0</v>
      </c>
      <c r="AE54" s="4">
        <f>HRF[[#This Row],[27]]*HRF[[#This Row],[25]]</f>
        <v>0</v>
      </c>
      <c r="AF54" s="4">
        <f>HRF[[#This Row],[28]]*HRF[[#This Row],[25]]</f>
        <v>0</v>
      </c>
      <c r="AG54" s="4">
        <f>HRF[[#This Row],[29]]*HRF[[#This Row],[25]]</f>
        <v>0</v>
      </c>
      <c r="AH54" s="4">
        <f>IF(AND(HRF[[#This Row],[6]]="G",HRF[[#This Row],[14]]="nierozpoczęte")=TRUE,1,0)</f>
        <v>0</v>
      </c>
      <c r="AI54" s="4">
        <f>IF(AND(HRF[[#This Row],[6]]="G",HRF[[#This Row],[14]]="w trakcie realizacji ")=TRUE,1,0)</f>
        <v>1</v>
      </c>
      <c r="AJ54" s="4">
        <f>IF(AND(HRF[[#This Row],[6]]="G",HRF[[#This Row],[14]]="zrealizowane")=TRUE,1,0)</f>
        <v>0</v>
      </c>
      <c r="AK54" s="4">
        <f>IF(AND(HRF[[#This Row],[6]]="G",HRF[[#This Row],[14]]="wstrzymane")=TRUE,1,0)</f>
        <v>0</v>
      </c>
      <c r="AL54" s="4">
        <f>IF(AND(HRF[[#This Row],[6]]="G",HRF[[#This Row],[14]]="anulowane")=TRUE,1,0)</f>
        <v>0</v>
      </c>
      <c r="AM54" s="4">
        <f>IF(AND(HRF[[#This Row],[6]]="P",HRF[[#This Row],[14]]="nierozpoczęte")=TRUE,1,0)</f>
        <v>0</v>
      </c>
      <c r="AN54" s="4">
        <f>IF(AND(HRF[[#This Row],[6]]="P",HRF[[#This Row],[14]]="w trakcie realizacji ")=TRUE,1,0)</f>
        <v>0</v>
      </c>
      <c r="AO54" s="4">
        <f>IF(AND(HRF[[#This Row],[6]]="P",HRF[[#This Row],[14]]="zrealizowane")=TRUE,1,0)</f>
        <v>0</v>
      </c>
      <c r="AP54" s="4">
        <f>IF(AND(HRF[[#This Row],[6]]="P",HRF[[#This Row],[14]]="wstrzymane")=TRUE,1,0)</f>
        <v>0</v>
      </c>
      <c r="AQ54" s="4">
        <f>IF(AND(HRF[[#This Row],[6]]="P",HRF[[#This Row],[14]]="anulowane")=TRUE,1,0)</f>
        <v>0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60" s="9" customFormat="1" ht="54.95" customHeight="1">
      <c r="A55" s="4"/>
      <c r="B55" s="77" t="s">
        <v>67</v>
      </c>
      <c r="C55" s="25" t="s">
        <v>199</v>
      </c>
      <c r="D55" s="84" t="s">
        <v>450</v>
      </c>
      <c r="E55" s="85" t="s">
        <v>266</v>
      </c>
      <c r="F55" s="18" t="s">
        <v>337</v>
      </c>
      <c r="G55" s="18" t="s">
        <v>23</v>
      </c>
      <c r="H55" s="6">
        <v>2017</v>
      </c>
      <c r="I55" s="6">
        <v>2018</v>
      </c>
      <c r="J55" s="7">
        <v>1924099</v>
      </c>
      <c r="K55" s="49">
        <v>398.375</v>
      </c>
      <c r="L55" s="49" t="s">
        <v>12</v>
      </c>
      <c r="M55" s="49">
        <v>214</v>
      </c>
      <c r="N55" s="64" t="s">
        <v>207</v>
      </c>
      <c r="O55" s="72" t="s">
        <v>27</v>
      </c>
      <c r="P55" s="34"/>
      <c r="Q55" s="7"/>
      <c r="R55" s="35"/>
      <c r="S55" s="35"/>
      <c r="T55" s="35"/>
      <c r="U55" s="35"/>
      <c r="V55" s="35">
        <f t="shared" si="1"/>
        <v>0</v>
      </c>
      <c r="W55" s="6"/>
      <c r="X55" s="6"/>
      <c r="Y55" s="56" t="e">
        <f>IF(HRF[[#This Row],[31]]="WSKAŹNIK SPECYFICZNY",HRF[[#This Row],[15]]*#REF!,HRF[[#This Row],[32]]*#REF!+#REF!*#REF!+#REF!*#REF!)</f>
        <v>#REF!</v>
      </c>
      <c r="Z55" s="56" t="e">
        <f>IF(HRF[[#This Row],[31]]="WSKAŹNIK SPECYFICZNY","nie zdefinowano",HRF[[#This Row],[32]]*#REF!+#REF!*#REF!+#REF!*#REF!)</f>
        <v>#REF!</v>
      </c>
      <c r="AA55" s="56" t="e">
        <f>IF(HRF[[#This Row],[31]]="WSKAŹNIK SPECYFICZNY","nie zdefinowano",HRF[[#This Row],[32]]*#REF!+#REF!*#REF!+#REF!*#REF!)</f>
        <v>#REF!</v>
      </c>
      <c r="AB55" s="56" t="e">
        <f>IF(HRF[[#This Row],[31]]="WSKAŹNIK SPECYFICZNY",HRF[[#This Row],[15]]*#REF!,HRF[[#This Row],[32]]*#REF!+#REF!*#REF!+#REF!*#REF!)</f>
        <v>#REF!</v>
      </c>
      <c r="AC55" s="4"/>
      <c r="AD55" s="4">
        <f>HRF[[#This Row],[26]]*HRF[[#This Row],[25]]</f>
        <v>0</v>
      </c>
      <c r="AE55" s="4">
        <f>HRF[[#This Row],[27]]*HRF[[#This Row],[25]]</f>
        <v>0</v>
      </c>
      <c r="AF55" s="4">
        <f>HRF[[#This Row],[28]]*HRF[[#This Row],[25]]</f>
        <v>0</v>
      </c>
      <c r="AG55" s="4">
        <f>HRF[[#This Row],[29]]*HRF[[#This Row],[25]]</f>
        <v>0</v>
      </c>
      <c r="AH55" s="4">
        <f>IF(AND(HRF[[#This Row],[6]]="G",HRF[[#This Row],[14]]="nierozpoczęte")=TRUE,1,0)</f>
        <v>0</v>
      </c>
      <c r="AI55" s="4">
        <f>IF(AND(HRF[[#This Row],[6]]="G",HRF[[#This Row],[14]]="w trakcie realizacji ")=TRUE,1,0)</f>
        <v>1</v>
      </c>
      <c r="AJ55" s="4">
        <f>IF(AND(HRF[[#This Row],[6]]="G",HRF[[#This Row],[14]]="zrealizowane")=TRUE,1,0)</f>
        <v>0</v>
      </c>
      <c r="AK55" s="4">
        <f>IF(AND(HRF[[#This Row],[6]]="G",HRF[[#This Row],[14]]="wstrzymane")=TRUE,1,0)</f>
        <v>0</v>
      </c>
      <c r="AL55" s="4">
        <f>IF(AND(HRF[[#This Row],[6]]="G",HRF[[#This Row],[14]]="anulowane")=TRUE,1,0)</f>
        <v>0</v>
      </c>
      <c r="AM55" s="4">
        <f>IF(AND(HRF[[#This Row],[6]]="P",HRF[[#This Row],[14]]="nierozpoczęte")=TRUE,1,0)</f>
        <v>0</v>
      </c>
      <c r="AN55" s="4">
        <f>IF(AND(HRF[[#This Row],[6]]="P",HRF[[#This Row],[14]]="w trakcie realizacji ")=TRUE,1,0)</f>
        <v>0</v>
      </c>
      <c r="AO55" s="4">
        <f>IF(AND(HRF[[#This Row],[6]]="P",HRF[[#This Row],[14]]="zrealizowane")=TRUE,1,0)</f>
        <v>0</v>
      </c>
      <c r="AP55" s="4">
        <f>IF(AND(HRF[[#This Row],[6]]="P",HRF[[#This Row],[14]]="wstrzymane")=TRUE,1,0)</f>
        <v>0</v>
      </c>
      <c r="AQ55" s="4">
        <f>IF(AND(HRF[[#This Row],[6]]="P",HRF[[#This Row],[14]]="anulowane")=TRUE,1,0)</f>
        <v>0</v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60" s="9" customFormat="1" ht="54.95" customHeight="1">
      <c r="A56" s="4"/>
      <c r="B56" s="77" t="s">
        <v>68</v>
      </c>
      <c r="C56" s="25" t="s">
        <v>199</v>
      </c>
      <c r="D56" s="84" t="s">
        <v>450</v>
      </c>
      <c r="E56" s="85" t="s">
        <v>364</v>
      </c>
      <c r="F56" s="18" t="s">
        <v>337</v>
      </c>
      <c r="G56" s="18" t="s">
        <v>23</v>
      </c>
      <c r="H56" s="6">
        <v>2017</v>
      </c>
      <c r="I56" s="6">
        <v>2018</v>
      </c>
      <c r="J56" s="7">
        <v>1166906</v>
      </c>
      <c r="K56" s="49">
        <v>146.02500000000001</v>
      </c>
      <c r="L56" s="49" t="s">
        <v>12</v>
      </c>
      <c r="M56" s="49">
        <v>98</v>
      </c>
      <c r="N56" s="64" t="s">
        <v>207</v>
      </c>
      <c r="O56" s="72" t="s">
        <v>27</v>
      </c>
      <c r="P56" s="34"/>
      <c r="Q56" s="7"/>
      <c r="R56" s="35"/>
      <c r="S56" s="35"/>
      <c r="T56" s="35"/>
      <c r="U56" s="35"/>
      <c r="V56" s="35">
        <f t="shared" si="1"/>
        <v>0</v>
      </c>
      <c r="W56" s="6"/>
      <c r="X56" s="6"/>
      <c r="Y56" s="56" t="e">
        <f>IF(HRF[[#This Row],[31]]="WSKAŹNIK SPECYFICZNY",HRF[[#This Row],[15]]*#REF!,HRF[[#This Row],[32]]*#REF!+#REF!*#REF!+#REF!*#REF!)</f>
        <v>#REF!</v>
      </c>
      <c r="Z56" s="56" t="e">
        <f>IF(HRF[[#This Row],[31]]="WSKAŹNIK SPECYFICZNY","nie zdefinowano",HRF[[#This Row],[32]]*#REF!+#REF!*#REF!+#REF!*#REF!)</f>
        <v>#REF!</v>
      </c>
      <c r="AA56" s="56" t="e">
        <f>IF(HRF[[#This Row],[31]]="WSKAŹNIK SPECYFICZNY","nie zdefinowano",HRF[[#This Row],[32]]*#REF!+#REF!*#REF!+#REF!*#REF!)</f>
        <v>#REF!</v>
      </c>
      <c r="AB56" s="56" t="e">
        <f>IF(HRF[[#This Row],[31]]="WSKAŹNIK SPECYFICZNY",HRF[[#This Row],[15]]*#REF!,HRF[[#This Row],[32]]*#REF!+#REF!*#REF!+#REF!*#REF!)</f>
        <v>#REF!</v>
      </c>
      <c r="AC56" s="4"/>
      <c r="AD56" s="4">
        <f>HRF[[#This Row],[26]]*HRF[[#This Row],[25]]</f>
        <v>0</v>
      </c>
      <c r="AE56" s="4">
        <f>HRF[[#This Row],[27]]*HRF[[#This Row],[25]]</f>
        <v>0</v>
      </c>
      <c r="AF56" s="4">
        <f>HRF[[#This Row],[28]]*HRF[[#This Row],[25]]</f>
        <v>0</v>
      </c>
      <c r="AG56" s="4">
        <f>HRF[[#This Row],[29]]*HRF[[#This Row],[25]]</f>
        <v>0</v>
      </c>
      <c r="AH56" s="4">
        <f>IF(AND(HRF[[#This Row],[6]]="G",HRF[[#This Row],[14]]="nierozpoczęte")=TRUE,1,0)</f>
        <v>0</v>
      </c>
      <c r="AI56" s="4">
        <f>IF(AND(HRF[[#This Row],[6]]="G",HRF[[#This Row],[14]]="w trakcie realizacji ")=TRUE,1,0)</f>
        <v>1</v>
      </c>
      <c r="AJ56" s="4">
        <f>IF(AND(HRF[[#This Row],[6]]="G",HRF[[#This Row],[14]]="zrealizowane")=TRUE,1,0)</f>
        <v>0</v>
      </c>
      <c r="AK56" s="4">
        <f>IF(AND(HRF[[#This Row],[6]]="G",HRF[[#This Row],[14]]="wstrzymane")=TRUE,1,0)</f>
        <v>0</v>
      </c>
      <c r="AL56" s="4">
        <f>IF(AND(HRF[[#This Row],[6]]="G",HRF[[#This Row],[14]]="anulowane")=TRUE,1,0)</f>
        <v>0</v>
      </c>
      <c r="AM56" s="4">
        <f>IF(AND(HRF[[#This Row],[6]]="P",HRF[[#This Row],[14]]="nierozpoczęte")=TRUE,1,0)</f>
        <v>0</v>
      </c>
      <c r="AN56" s="4">
        <f>IF(AND(HRF[[#This Row],[6]]="P",HRF[[#This Row],[14]]="w trakcie realizacji ")=TRUE,1,0)</f>
        <v>0</v>
      </c>
      <c r="AO56" s="4">
        <f>IF(AND(HRF[[#This Row],[6]]="P",HRF[[#This Row],[14]]="zrealizowane")=TRUE,1,0)</f>
        <v>0</v>
      </c>
      <c r="AP56" s="4">
        <f>IF(AND(HRF[[#This Row],[6]]="P",HRF[[#This Row],[14]]="wstrzymane")=TRUE,1,0)</f>
        <v>0</v>
      </c>
      <c r="AQ56" s="4">
        <f>IF(AND(HRF[[#This Row],[6]]="P",HRF[[#This Row],[14]]="anulowane")=TRUE,1,0)</f>
        <v>0</v>
      </c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60" ht="54.95" customHeight="1">
      <c r="B57" s="77" t="s">
        <v>69</v>
      </c>
      <c r="C57" s="25" t="s">
        <v>199</v>
      </c>
      <c r="D57" s="84" t="s">
        <v>450</v>
      </c>
      <c r="E57" s="85" t="s">
        <v>267</v>
      </c>
      <c r="F57" s="18" t="s">
        <v>337</v>
      </c>
      <c r="G57" s="18" t="s">
        <v>23</v>
      </c>
      <c r="H57" s="6">
        <v>2017</v>
      </c>
      <c r="I57" s="6">
        <v>2018</v>
      </c>
      <c r="J57" s="7">
        <v>764078</v>
      </c>
      <c r="K57" s="49">
        <v>870.08</v>
      </c>
      <c r="L57" s="49" t="s">
        <v>12</v>
      </c>
      <c r="M57" s="49">
        <v>736</v>
      </c>
      <c r="N57" s="64" t="s">
        <v>207</v>
      </c>
      <c r="O57" s="72" t="s">
        <v>27</v>
      </c>
      <c r="P57" s="34"/>
      <c r="Q57" s="7"/>
      <c r="R57" s="35"/>
      <c r="S57" s="35"/>
      <c r="T57" s="35"/>
      <c r="U57" s="35"/>
      <c r="V57" s="35">
        <f t="shared" si="1"/>
        <v>0</v>
      </c>
      <c r="W57" s="6"/>
      <c r="X57" s="6"/>
      <c r="Y57" s="56" t="e">
        <f>IF(HRF[[#This Row],[31]]="WSKAŹNIK SPECYFICZNY",HRF[[#This Row],[15]]*#REF!,HRF[[#This Row],[32]]*#REF!+#REF!*#REF!+#REF!*#REF!)</f>
        <v>#REF!</v>
      </c>
      <c r="Z57" s="56" t="e">
        <f>IF(HRF[[#This Row],[31]]="WSKAŹNIK SPECYFICZNY","nie zdefinowano",HRF[[#This Row],[32]]*#REF!+#REF!*#REF!+#REF!*#REF!)</f>
        <v>#REF!</v>
      </c>
      <c r="AA57" s="56" t="e">
        <f>IF(HRF[[#This Row],[31]]="WSKAŹNIK SPECYFICZNY","nie zdefinowano",HRF[[#This Row],[32]]*#REF!+#REF!*#REF!+#REF!*#REF!)</f>
        <v>#REF!</v>
      </c>
      <c r="AB57" s="56" t="e">
        <f>IF(HRF[[#This Row],[31]]="WSKAŹNIK SPECYFICZNY",HRF[[#This Row],[15]]*#REF!,HRF[[#This Row],[32]]*#REF!+#REF!*#REF!+#REF!*#REF!)</f>
        <v>#REF!</v>
      </c>
      <c r="AD57" s="4">
        <f>HRF[[#This Row],[26]]*HRF[[#This Row],[25]]</f>
        <v>0</v>
      </c>
      <c r="AE57" s="4">
        <f>HRF[[#This Row],[27]]*HRF[[#This Row],[25]]</f>
        <v>0</v>
      </c>
      <c r="AF57" s="4">
        <f>HRF[[#This Row],[28]]*HRF[[#This Row],[25]]</f>
        <v>0</v>
      </c>
      <c r="AG57" s="4">
        <f>HRF[[#This Row],[29]]*HRF[[#This Row],[25]]</f>
        <v>0</v>
      </c>
      <c r="AH57" s="4">
        <f>IF(AND(HRF[[#This Row],[6]]="G",HRF[[#This Row],[14]]="nierozpoczęte")=TRUE,1,0)</f>
        <v>0</v>
      </c>
      <c r="AI57" s="4">
        <f>IF(AND(HRF[[#This Row],[6]]="G",HRF[[#This Row],[14]]="w trakcie realizacji ")=TRUE,1,0)</f>
        <v>1</v>
      </c>
      <c r="AJ57" s="4">
        <f>IF(AND(HRF[[#This Row],[6]]="G",HRF[[#This Row],[14]]="zrealizowane")=TRUE,1,0)</f>
        <v>0</v>
      </c>
      <c r="AK57" s="4">
        <f>IF(AND(HRF[[#This Row],[6]]="G",HRF[[#This Row],[14]]="wstrzymane")=TRUE,1,0)</f>
        <v>0</v>
      </c>
      <c r="AL57" s="4">
        <f>IF(AND(HRF[[#This Row],[6]]="G",HRF[[#This Row],[14]]="anulowane")=TRUE,1,0)</f>
        <v>0</v>
      </c>
      <c r="AM57" s="4">
        <f>IF(AND(HRF[[#This Row],[6]]="P",HRF[[#This Row],[14]]="nierozpoczęte")=TRUE,1,0)</f>
        <v>0</v>
      </c>
      <c r="AN57" s="4">
        <f>IF(AND(HRF[[#This Row],[6]]="P",HRF[[#This Row],[14]]="w trakcie realizacji ")=TRUE,1,0)</f>
        <v>0</v>
      </c>
      <c r="AO57" s="4">
        <f>IF(AND(HRF[[#This Row],[6]]="P",HRF[[#This Row],[14]]="zrealizowane")=TRUE,1,0)</f>
        <v>0</v>
      </c>
      <c r="AP57" s="4">
        <f>IF(AND(HRF[[#This Row],[6]]="P",HRF[[#This Row],[14]]="wstrzymane")=TRUE,1,0)</f>
        <v>0</v>
      </c>
      <c r="AQ57" s="4">
        <f>IF(AND(HRF[[#This Row],[6]]="P",HRF[[#This Row],[14]]="anulowane")=TRUE,1,0)</f>
        <v>0</v>
      </c>
      <c r="BG57"/>
      <c r="BH57"/>
    </row>
    <row r="58" spans="1:60" ht="54.95" customHeight="1">
      <c r="B58" s="77" t="s">
        <v>70</v>
      </c>
      <c r="C58" s="25" t="s">
        <v>199</v>
      </c>
      <c r="D58" s="84" t="s">
        <v>450</v>
      </c>
      <c r="E58" s="85" t="s">
        <v>268</v>
      </c>
      <c r="F58" s="6" t="s">
        <v>337</v>
      </c>
      <c r="G58" s="6" t="s">
        <v>23</v>
      </c>
      <c r="H58" s="6">
        <v>2017</v>
      </c>
      <c r="I58" s="6">
        <v>2018</v>
      </c>
      <c r="J58" s="7">
        <v>740194</v>
      </c>
      <c r="K58" s="49">
        <v>153.47499999999999</v>
      </c>
      <c r="L58" s="49" t="s">
        <v>12</v>
      </c>
      <c r="M58" s="49">
        <v>66</v>
      </c>
      <c r="N58" s="64" t="s">
        <v>207</v>
      </c>
      <c r="O58" s="72" t="s">
        <v>27</v>
      </c>
      <c r="P58" s="34"/>
      <c r="Q58" s="7"/>
      <c r="R58" s="35"/>
      <c r="S58" s="35"/>
      <c r="T58" s="35"/>
      <c r="U58" s="35"/>
      <c r="V58" s="35">
        <f t="shared" si="1"/>
        <v>0</v>
      </c>
      <c r="W58" s="6"/>
      <c r="X58" s="6"/>
      <c r="Y58" s="56" t="e">
        <f>IF(HRF[[#This Row],[31]]="WSKAŹNIK SPECYFICZNY",HRF[[#This Row],[15]]*#REF!,HRF[[#This Row],[32]]*#REF!+#REF!*#REF!+#REF!*#REF!)</f>
        <v>#REF!</v>
      </c>
      <c r="Z58" s="56" t="e">
        <f>IF(HRF[[#This Row],[31]]="WSKAŹNIK SPECYFICZNY","nie zdefinowano",HRF[[#This Row],[32]]*#REF!+#REF!*#REF!+#REF!*#REF!)</f>
        <v>#REF!</v>
      </c>
      <c r="AA58" s="56" t="e">
        <f>IF(HRF[[#This Row],[31]]="WSKAŹNIK SPECYFICZNY","nie zdefinowano",HRF[[#This Row],[32]]*#REF!+#REF!*#REF!+#REF!*#REF!)</f>
        <v>#REF!</v>
      </c>
      <c r="AB58" s="56" t="e">
        <f>IF(HRF[[#This Row],[31]]="WSKAŹNIK SPECYFICZNY",HRF[[#This Row],[15]]*#REF!,HRF[[#This Row],[32]]*#REF!+#REF!*#REF!+#REF!*#REF!)</f>
        <v>#REF!</v>
      </c>
      <c r="AD58" s="4">
        <f>HRF[[#This Row],[26]]*HRF[[#This Row],[25]]</f>
        <v>0</v>
      </c>
      <c r="AE58" s="4">
        <f>HRF[[#This Row],[27]]*HRF[[#This Row],[25]]</f>
        <v>0</v>
      </c>
      <c r="AF58" s="4">
        <f>HRF[[#This Row],[28]]*HRF[[#This Row],[25]]</f>
        <v>0</v>
      </c>
      <c r="AG58" s="4">
        <f>HRF[[#This Row],[29]]*HRF[[#This Row],[25]]</f>
        <v>0</v>
      </c>
      <c r="AH58" s="4">
        <f>IF(AND(HRF[[#This Row],[6]]="G",HRF[[#This Row],[14]]="nierozpoczęte")=TRUE,1,0)</f>
        <v>0</v>
      </c>
      <c r="AI58" s="4">
        <f>IF(AND(HRF[[#This Row],[6]]="G",HRF[[#This Row],[14]]="w trakcie realizacji ")=TRUE,1,0)</f>
        <v>1</v>
      </c>
      <c r="AJ58" s="4">
        <f>IF(AND(HRF[[#This Row],[6]]="G",HRF[[#This Row],[14]]="zrealizowane")=TRUE,1,0)</f>
        <v>0</v>
      </c>
      <c r="AK58" s="4">
        <f>IF(AND(HRF[[#This Row],[6]]="G",HRF[[#This Row],[14]]="wstrzymane")=TRUE,1,0)</f>
        <v>0</v>
      </c>
      <c r="AL58" s="4">
        <f>IF(AND(HRF[[#This Row],[6]]="G",HRF[[#This Row],[14]]="anulowane")=TRUE,1,0)</f>
        <v>0</v>
      </c>
      <c r="AM58" s="4">
        <f>IF(AND(HRF[[#This Row],[6]]="P",HRF[[#This Row],[14]]="nierozpoczęte")=TRUE,1,0)</f>
        <v>0</v>
      </c>
      <c r="AN58" s="4">
        <f>IF(AND(HRF[[#This Row],[6]]="P",HRF[[#This Row],[14]]="w trakcie realizacji ")=TRUE,1,0)</f>
        <v>0</v>
      </c>
      <c r="AO58" s="4">
        <f>IF(AND(HRF[[#This Row],[6]]="P",HRF[[#This Row],[14]]="zrealizowane")=TRUE,1,0)</f>
        <v>0</v>
      </c>
      <c r="AP58" s="4">
        <f>IF(AND(HRF[[#This Row],[6]]="P",HRF[[#This Row],[14]]="wstrzymane")=TRUE,1,0)</f>
        <v>0</v>
      </c>
      <c r="AQ58" s="4">
        <f>IF(AND(HRF[[#This Row],[6]]="P",HRF[[#This Row],[14]]="anulowane")=TRUE,1,0)</f>
        <v>0</v>
      </c>
      <c r="BG58"/>
      <c r="BH58"/>
    </row>
    <row r="59" spans="1:60" ht="54.95" customHeight="1">
      <c r="B59" s="77" t="s">
        <v>71</v>
      </c>
      <c r="C59" s="25" t="s">
        <v>199</v>
      </c>
      <c r="D59" s="84" t="s">
        <v>450</v>
      </c>
      <c r="E59" s="85" t="s">
        <v>269</v>
      </c>
      <c r="F59" s="6" t="s">
        <v>337</v>
      </c>
      <c r="G59" s="18" t="s">
        <v>23</v>
      </c>
      <c r="H59" s="6">
        <v>2017</v>
      </c>
      <c r="I59" s="6">
        <v>2018</v>
      </c>
      <c r="J59" s="7">
        <v>2260576</v>
      </c>
      <c r="K59" s="49">
        <v>79.625</v>
      </c>
      <c r="L59" s="49" t="s">
        <v>12</v>
      </c>
      <c r="M59" s="49">
        <v>43</v>
      </c>
      <c r="N59" s="8" t="s">
        <v>207</v>
      </c>
      <c r="O59" s="59" t="s">
        <v>27</v>
      </c>
      <c r="P59" s="34"/>
      <c r="Q59" s="7"/>
      <c r="R59" s="35"/>
      <c r="S59" s="35"/>
      <c r="T59" s="35"/>
      <c r="U59" s="35"/>
      <c r="V59" s="35">
        <f t="shared" ref="V59:V67" si="2">SUM(R59:U59)</f>
        <v>0</v>
      </c>
      <c r="W59" s="6"/>
      <c r="X59" s="6"/>
      <c r="Y59" s="56" t="e">
        <f>IF(HRF[[#This Row],[31]]="WSKAŹNIK SPECYFICZNY",HRF[[#This Row],[15]]*#REF!,HRF[[#This Row],[32]]*#REF!+#REF!*#REF!+#REF!*#REF!)</f>
        <v>#REF!</v>
      </c>
      <c r="Z59" s="56" t="e">
        <f>IF(HRF[[#This Row],[31]]="WSKAŹNIK SPECYFICZNY","nie zdefinowano",HRF[[#This Row],[32]]*#REF!+#REF!*#REF!+#REF!*#REF!)</f>
        <v>#REF!</v>
      </c>
      <c r="AA59" s="56" t="e">
        <f>IF(HRF[[#This Row],[31]]="WSKAŹNIK SPECYFICZNY","nie zdefinowano",HRF[[#This Row],[32]]*#REF!+#REF!*#REF!+#REF!*#REF!)</f>
        <v>#REF!</v>
      </c>
      <c r="AB59" s="57" t="e">
        <f>IF(HRF[[#This Row],[31]]="WSKAŹNIK SPECYFICZNY",HRF[[#This Row],[15]]*#REF!,HRF[[#This Row],[32]]*#REF!+#REF!*#REF!+#REF!*#REF!)</f>
        <v>#REF!</v>
      </c>
      <c r="AD59" s="4">
        <f>HRF[[#This Row],[26]]*HRF[[#This Row],[25]]</f>
        <v>0</v>
      </c>
      <c r="AE59" s="4">
        <f>HRF[[#This Row],[27]]*HRF[[#This Row],[25]]</f>
        <v>0</v>
      </c>
      <c r="AF59" s="4">
        <f>HRF[[#This Row],[28]]*HRF[[#This Row],[25]]</f>
        <v>0</v>
      </c>
      <c r="AG59" s="4">
        <f>HRF[[#This Row],[29]]*HRF[[#This Row],[25]]</f>
        <v>0</v>
      </c>
      <c r="AH59" s="4">
        <f>IF(AND(HRF[[#This Row],[6]]="G",HRF[[#This Row],[14]]="nierozpoczęte")=TRUE,1,0)</f>
        <v>0</v>
      </c>
      <c r="AI59" s="4">
        <f>IF(AND(HRF[[#This Row],[6]]="G",HRF[[#This Row],[14]]="w trakcie realizacji ")=TRUE,1,0)</f>
        <v>1</v>
      </c>
      <c r="AJ59" s="4">
        <f>IF(AND(HRF[[#This Row],[6]]="G",HRF[[#This Row],[14]]="zrealizowane")=TRUE,1,0)</f>
        <v>0</v>
      </c>
      <c r="AK59" s="4">
        <f>IF(AND(HRF[[#This Row],[6]]="G",HRF[[#This Row],[14]]="wstrzymane")=TRUE,1,0)</f>
        <v>0</v>
      </c>
      <c r="AL59" s="4">
        <f>IF(AND(HRF[[#This Row],[6]]="G",HRF[[#This Row],[14]]="anulowane")=TRUE,1,0)</f>
        <v>0</v>
      </c>
      <c r="AM59" s="4">
        <f>IF(AND(HRF[[#This Row],[6]]="P",HRF[[#This Row],[14]]="nierozpoczęte")=TRUE,1,0)</f>
        <v>0</v>
      </c>
      <c r="AN59" s="4">
        <f>IF(AND(HRF[[#This Row],[6]]="P",HRF[[#This Row],[14]]="w trakcie realizacji ")=TRUE,1,0)</f>
        <v>0</v>
      </c>
      <c r="AO59" s="4">
        <f>IF(AND(HRF[[#This Row],[6]]="P",HRF[[#This Row],[14]]="zrealizowane")=TRUE,1,0)</f>
        <v>0</v>
      </c>
      <c r="AP59" s="4">
        <f>IF(AND(HRF[[#This Row],[6]]="P",HRF[[#This Row],[14]]="wstrzymane")=TRUE,1,0)</f>
        <v>0</v>
      </c>
      <c r="AQ59" s="4">
        <f>IF(AND(HRF[[#This Row],[6]]="P",HRF[[#This Row],[14]]="anulowane")=TRUE,1,0)</f>
        <v>0</v>
      </c>
      <c r="BG59"/>
      <c r="BH59"/>
    </row>
    <row r="60" spans="1:60" ht="54.95" customHeight="1">
      <c r="B60" s="77" t="s">
        <v>72</v>
      </c>
      <c r="C60" s="25" t="s">
        <v>199</v>
      </c>
      <c r="D60" s="84" t="s">
        <v>450</v>
      </c>
      <c r="E60" s="85" t="s">
        <v>365</v>
      </c>
      <c r="F60" s="18" t="s">
        <v>337</v>
      </c>
      <c r="G60" s="18" t="s">
        <v>23</v>
      </c>
      <c r="H60" s="6">
        <v>2017</v>
      </c>
      <c r="I60" s="6">
        <v>2018</v>
      </c>
      <c r="J60" s="7">
        <v>644900</v>
      </c>
      <c r="K60" s="71">
        <v>84.003</v>
      </c>
      <c r="L60" s="71" t="s">
        <v>12</v>
      </c>
      <c r="M60" s="49">
        <v>84</v>
      </c>
      <c r="N60" s="64" t="s">
        <v>207</v>
      </c>
      <c r="O60" s="59" t="s">
        <v>26</v>
      </c>
      <c r="P60" s="34"/>
      <c r="Q60" s="7"/>
      <c r="R60" s="35"/>
      <c r="S60" s="35"/>
      <c r="T60" s="35"/>
      <c r="U60" s="35"/>
      <c r="V60" s="35">
        <f t="shared" si="2"/>
        <v>0</v>
      </c>
      <c r="W60" s="6"/>
      <c r="X60" s="6"/>
      <c r="Y60" s="56" t="e">
        <f>IF(HRF[[#This Row],[31]]="WSKAŹNIK SPECYFICZNY",HRF[[#This Row],[15]]*#REF!,HRF[[#This Row],[32]]*#REF!+#REF!*#REF!+#REF!*#REF!)</f>
        <v>#REF!</v>
      </c>
      <c r="Z60" s="56" t="e">
        <f>IF(HRF[[#This Row],[31]]="WSKAŹNIK SPECYFICZNY","nie zdefinowano",HRF[[#This Row],[32]]*#REF!+#REF!*#REF!+#REF!*#REF!)</f>
        <v>#REF!</v>
      </c>
      <c r="AA60" s="56" t="e">
        <f>IF(HRF[[#This Row],[31]]="WSKAŹNIK SPECYFICZNY","nie zdefinowano",HRF[[#This Row],[32]]*#REF!+#REF!*#REF!+#REF!*#REF!)</f>
        <v>#REF!</v>
      </c>
      <c r="AB60" s="57" t="e">
        <f>IF(HRF[[#This Row],[31]]="WSKAŹNIK SPECYFICZNY",HRF[[#This Row],[15]]*#REF!,HRF[[#This Row],[32]]*#REF!+#REF!*#REF!+#REF!*#REF!)</f>
        <v>#REF!</v>
      </c>
      <c r="AD60" s="4">
        <f>HRF[[#This Row],[26]]*HRF[[#This Row],[25]]</f>
        <v>0</v>
      </c>
      <c r="AE60" s="4">
        <f>HRF[[#This Row],[27]]*HRF[[#This Row],[25]]</f>
        <v>0</v>
      </c>
      <c r="AF60" s="4">
        <f>HRF[[#This Row],[28]]*HRF[[#This Row],[25]]</f>
        <v>0</v>
      </c>
      <c r="AG60" s="4">
        <f>HRF[[#This Row],[29]]*HRF[[#This Row],[25]]</f>
        <v>0</v>
      </c>
      <c r="AH60" s="4">
        <f>IF(AND(HRF[[#This Row],[6]]="G",HRF[[#This Row],[14]]="nierozpoczęte")=TRUE,1,0)</f>
        <v>1</v>
      </c>
      <c r="AI60" s="4">
        <f>IF(AND(HRF[[#This Row],[6]]="G",HRF[[#This Row],[14]]="w trakcie realizacji ")=TRUE,1,0)</f>
        <v>0</v>
      </c>
      <c r="AJ60" s="4">
        <f>IF(AND(HRF[[#This Row],[6]]="G",HRF[[#This Row],[14]]="zrealizowane")=TRUE,1,0)</f>
        <v>0</v>
      </c>
      <c r="AK60" s="4">
        <f>IF(AND(HRF[[#This Row],[6]]="G",HRF[[#This Row],[14]]="wstrzymane")=TRUE,1,0)</f>
        <v>0</v>
      </c>
      <c r="AL60" s="4">
        <f>IF(AND(HRF[[#This Row],[6]]="G",HRF[[#This Row],[14]]="anulowane")=TRUE,1,0)</f>
        <v>0</v>
      </c>
      <c r="AM60" s="4">
        <f>IF(AND(HRF[[#This Row],[6]]="P",HRF[[#This Row],[14]]="nierozpoczęte")=TRUE,1,0)</f>
        <v>0</v>
      </c>
      <c r="AN60" s="4">
        <f>IF(AND(HRF[[#This Row],[6]]="P",HRF[[#This Row],[14]]="w trakcie realizacji ")=TRUE,1,0)</f>
        <v>0</v>
      </c>
      <c r="AO60" s="4">
        <f>IF(AND(HRF[[#This Row],[6]]="P",HRF[[#This Row],[14]]="zrealizowane")=TRUE,1,0)</f>
        <v>0</v>
      </c>
      <c r="AP60" s="4">
        <f>IF(AND(HRF[[#This Row],[6]]="P",HRF[[#This Row],[14]]="wstrzymane")=TRUE,1,0)</f>
        <v>0</v>
      </c>
      <c r="AQ60" s="4">
        <f>IF(AND(HRF[[#This Row],[6]]="P",HRF[[#This Row],[14]]="anulowane")=TRUE,1,0)</f>
        <v>0</v>
      </c>
      <c r="BG60"/>
      <c r="BH60"/>
    </row>
    <row r="61" spans="1:60" ht="54.95" customHeight="1">
      <c r="B61" s="77" t="s">
        <v>73</v>
      </c>
      <c r="C61" s="25" t="s">
        <v>199</v>
      </c>
      <c r="D61" s="84" t="s">
        <v>450</v>
      </c>
      <c r="E61" s="85" t="s">
        <v>366</v>
      </c>
      <c r="F61" s="18" t="s">
        <v>337</v>
      </c>
      <c r="G61" s="18" t="s">
        <v>23</v>
      </c>
      <c r="H61" s="6">
        <v>2017</v>
      </c>
      <c r="I61" s="6">
        <v>2018</v>
      </c>
      <c r="J61" s="7">
        <v>495340</v>
      </c>
      <c r="K61" s="71">
        <v>47.213999999999999</v>
      </c>
      <c r="L61" s="71" t="s">
        <v>12</v>
      </c>
      <c r="M61" s="49">
        <v>36</v>
      </c>
      <c r="N61" s="64" t="s">
        <v>207</v>
      </c>
      <c r="O61" s="59" t="s">
        <v>26</v>
      </c>
      <c r="P61" s="34"/>
      <c r="Q61" s="7"/>
      <c r="R61" s="35"/>
      <c r="S61" s="35"/>
      <c r="T61" s="35"/>
      <c r="U61" s="35"/>
      <c r="V61" s="35">
        <f t="shared" si="2"/>
        <v>0</v>
      </c>
      <c r="W61" s="6"/>
      <c r="X61" s="6"/>
      <c r="Y61" s="56" t="e">
        <f>IF(HRF[[#This Row],[31]]="WSKAŹNIK SPECYFICZNY",HRF[[#This Row],[15]]*#REF!,HRF[[#This Row],[32]]*#REF!+#REF!*#REF!+#REF!*#REF!)</f>
        <v>#REF!</v>
      </c>
      <c r="Z61" s="56" t="e">
        <f>IF(HRF[[#This Row],[31]]="WSKAŹNIK SPECYFICZNY","nie zdefinowano",HRF[[#This Row],[32]]*#REF!+#REF!*#REF!+#REF!*#REF!)</f>
        <v>#REF!</v>
      </c>
      <c r="AA61" s="56" t="e">
        <f>IF(HRF[[#This Row],[31]]="WSKAŹNIK SPECYFICZNY","nie zdefinowano",HRF[[#This Row],[32]]*#REF!+#REF!*#REF!+#REF!*#REF!)</f>
        <v>#REF!</v>
      </c>
      <c r="AB61" s="57" t="e">
        <f>IF(HRF[[#This Row],[31]]="WSKAŹNIK SPECYFICZNY",HRF[[#This Row],[15]]*#REF!,HRF[[#This Row],[32]]*#REF!+#REF!*#REF!+#REF!*#REF!)</f>
        <v>#REF!</v>
      </c>
      <c r="AD61" s="4">
        <f>HRF[[#This Row],[26]]*HRF[[#This Row],[25]]</f>
        <v>0</v>
      </c>
      <c r="AE61" s="4">
        <f>HRF[[#This Row],[27]]*HRF[[#This Row],[25]]</f>
        <v>0</v>
      </c>
      <c r="AF61" s="4">
        <f>HRF[[#This Row],[28]]*HRF[[#This Row],[25]]</f>
        <v>0</v>
      </c>
      <c r="AG61" s="4">
        <f>HRF[[#This Row],[29]]*HRF[[#This Row],[25]]</f>
        <v>0</v>
      </c>
      <c r="AH61" s="4">
        <f>IF(AND(HRF[[#This Row],[6]]="G",HRF[[#This Row],[14]]="nierozpoczęte")=TRUE,1,0)</f>
        <v>1</v>
      </c>
      <c r="AI61" s="4">
        <f>IF(AND(HRF[[#This Row],[6]]="G",HRF[[#This Row],[14]]="w trakcie realizacji ")=TRUE,1,0)</f>
        <v>0</v>
      </c>
      <c r="AJ61" s="4">
        <f>IF(AND(HRF[[#This Row],[6]]="G",HRF[[#This Row],[14]]="zrealizowane")=TRUE,1,0)</f>
        <v>0</v>
      </c>
      <c r="AK61" s="4">
        <f>IF(AND(HRF[[#This Row],[6]]="G",HRF[[#This Row],[14]]="wstrzymane")=TRUE,1,0)</f>
        <v>0</v>
      </c>
      <c r="AL61" s="4">
        <f>IF(AND(HRF[[#This Row],[6]]="G",HRF[[#This Row],[14]]="anulowane")=TRUE,1,0)</f>
        <v>0</v>
      </c>
      <c r="AM61" s="4">
        <f>IF(AND(HRF[[#This Row],[6]]="P",HRF[[#This Row],[14]]="nierozpoczęte")=TRUE,1,0)</f>
        <v>0</v>
      </c>
      <c r="AN61" s="4">
        <f>IF(AND(HRF[[#This Row],[6]]="P",HRF[[#This Row],[14]]="w trakcie realizacji ")=TRUE,1,0)</f>
        <v>0</v>
      </c>
      <c r="AO61" s="4">
        <f>IF(AND(HRF[[#This Row],[6]]="P",HRF[[#This Row],[14]]="zrealizowane")=TRUE,1,0)</f>
        <v>0</v>
      </c>
      <c r="AP61" s="4">
        <f>IF(AND(HRF[[#This Row],[6]]="P",HRF[[#This Row],[14]]="wstrzymane")=TRUE,1,0)</f>
        <v>0</v>
      </c>
      <c r="AQ61" s="4">
        <f>IF(AND(HRF[[#This Row],[6]]="P",HRF[[#This Row],[14]]="anulowane")=TRUE,1,0)</f>
        <v>0</v>
      </c>
      <c r="BG61"/>
      <c r="BH61"/>
    </row>
    <row r="62" spans="1:60" ht="54.95" customHeight="1">
      <c r="B62" s="77" t="s">
        <v>74</v>
      </c>
      <c r="C62" s="25" t="s">
        <v>199</v>
      </c>
      <c r="D62" s="84" t="s">
        <v>450</v>
      </c>
      <c r="E62" s="85" t="s">
        <v>367</v>
      </c>
      <c r="F62" s="18" t="s">
        <v>337</v>
      </c>
      <c r="G62" s="18" t="s">
        <v>23</v>
      </c>
      <c r="H62" s="6">
        <v>2017</v>
      </c>
      <c r="I62" s="6">
        <v>2018</v>
      </c>
      <c r="J62" s="7">
        <v>746485</v>
      </c>
      <c r="K62" s="49">
        <v>148.316</v>
      </c>
      <c r="L62" s="49" t="s">
        <v>12</v>
      </c>
      <c r="M62" s="49">
        <v>125</v>
      </c>
      <c r="N62" s="8" t="s">
        <v>207</v>
      </c>
      <c r="O62" s="59" t="s">
        <v>26</v>
      </c>
      <c r="P62" s="34"/>
      <c r="Q62" s="7"/>
      <c r="R62" s="35"/>
      <c r="S62" s="35"/>
      <c r="T62" s="35"/>
      <c r="U62" s="35"/>
      <c r="V62" s="35">
        <f t="shared" si="2"/>
        <v>0</v>
      </c>
      <c r="W62" s="6"/>
      <c r="X62" s="6"/>
      <c r="Y62" s="56" t="e">
        <f>IF(HRF[[#This Row],[31]]="WSKAŹNIK SPECYFICZNY",HRF[[#This Row],[15]]*#REF!,HRF[[#This Row],[32]]*#REF!+#REF!*#REF!+#REF!*#REF!)</f>
        <v>#REF!</v>
      </c>
      <c r="Z62" s="56" t="e">
        <f>IF(HRF[[#This Row],[31]]="WSKAŹNIK SPECYFICZNY","nie zdefinowano",HRF[[#This Row],[32]]*#REF!+#REF!*#REF!+#REF!*#REF!)</f>
        <v>#REF!</v>
      </c>
      <c r="AA62" s="56" t="e">
        <f>IF(HRF[[#This Row],[31]]="WSKAŹNIK SPECYFICZNY","nie zdefinowano",HRF[[#This Row],[32]]*#REF!+#REF!*#REF!+#REF!*#REF!)</f>
        <v>#REF!</v>
      </c>
      <c r="AB62" s="57" t="e">
        <f>IF(HRF[[#This Row],[31]]="WSKAŹNIK SPECYFICZNY",HRF[[#This Row],[15]]*#REF!,HRF[[#This Row],[32]]*#REF!+#REF!*#REF!+#REF!*#REF!)</f>
        <v>#REF!</v>
      </c>
      <c r="AD62" s="4">
        <f>HRF[[#This Row],[26]]*HRF[[#This Row],[25]]</f>
        <v>0</v>
      </c>
      <c r="AE62" s="4">
        <f>HRF[[#This Row],[27]]*HRF[[#This Row],[25]]</f>
        <v>0</v>
      </c>
      <c r="AF62" s="4">
        <f>HRF[[#This Row],[28]]*HRF[[#This Row],[25]]</f>
        <v>0</v>
      </c>
      <c r="AG62" s="4">
        <f>HRF[[#This Row],[29]]*HRF[[#This Row],[25]]</f>
        <v>0</v>
      </c>
      <c r="AH62" s="4">
        <f>IF(AND(HRF[[#This Row],[6]]="G",HRF[[#This Row],[14]]="nierozpoczęte")=TRUE,1,0)</f>
        <v>1</v>
      </c>
      <c r="AI62" s="4">
        <f>IF(AND(HRF[[#This Row],[6]]="G",HRF[[#This Row],[14]]="w trakcie realizacji ")=TRUE,1,0)</f>
        <v>0</v>
      </c>
      <c r="AJ62" s="4">
        <f>IF(AND(HRF[[#This Row],[6]]="G",HRF[[#This Row],[14]]="zrealizowane")=TRUE,1,0)</f>
        <v>0</v>
      </c>
      <c r="AK62" s="4">
        <f>IF(AND(HRF[[#This Row],[6]]="G",HRF[[#This Row],[14]]="wstrzymane")=TRUE,1,0)</f>
        <v>0</v>
      </c>
      <c r="AL62" s="4">
        <f>IF(AND(HRF[[#This Row],[6]]="G",HRF[[#This Row],[14]]="anulowane")=TRUE,1,0)</f>
        <v>0</v>
      </c>
      <c r="AM62" s="4">
        <f>IF(AND(HRF[[#This Row],[6]]="P",HRF[[#This Row],[14]]="nierozpoczęte")=TRUE,1,0)</f>
        <v>0</v>
      </c>
      <c r="AN62" s="4">
        <f>IF(AND(HRF[[#This Row],[6]]="P",HRF[[#This Row],[14]]="w trakcie realizacji ")=TRUE,1,0)</f>
        <v>0</v>
      </c>
      <c r="AO62" s="4">
        <f>IF(AND(HRF[[#This Row],[6]]="P",HRF[[#This Row],[14]]="zrealizowane")=TRUE,1,0)</f>
        <v>0</v>
      </c>
      <c r="AP62" s="4">
        <f>IF(AND(HRF[[#This Row],[6]]="P",HRF[[#This Row],[14]]="wstrzymane")=TRUE,1,0)</f>
        <v>0</v>
      </c>
      <c r="AQ62" s="4">
        <f>IF(AND(HRF[[#This Row],[6]]="P",HRF[[#This Row],[14]]="anulowane")=TRUE,1,0)</f>
        <v>0</v>
      </c>
      <c r="BG62"/>
      <c r="BH62"/>
    </row>
    <row r="63" spans="1:60" ht="54.95" customHeight="1">
      <c r="B63" s="77" t="s">
        <v>75</v>
      </c>
      <c r="C63" s="25" t="s">
        <v>199</v>
      </c>
      <c r="D63" s="84" t="s">
        <v>450</v>
      </c>
      <c r="E63" s="85" t="s">
        <v>368</v>
      </c>
      <c r="F63" s="17" t="s">
        <v>337</v>
      </c>
      <c r="G63" s="17" t="s">
        <v>23</v>
      </c>
      <c r="H63" s="6">
        <v>2017</v>
      </c>
      <c r="I63" s="6">
        <v>2018</v>
      </c>
      <c r="J63" s="7">
        <v>611176</v>
      </c>
      <c r="K63" s="49">
        <v>127.236</v>
      </c>
      <c r="L63" s="49" t="s">
        <v>12</v>
      </c>
      <c r="M63" s="49">
        <v>92</v>
      </c>
      <c r="N63" s="64" t="s">
        <v>207</v>
      </c>
      <c r="O63" s="59" t="s">
        <v>26</v>
      </c>
      <c r="P63" s="34"/>
      <c r="Q63" s="7"/>
      <c r="R63" s="35"/>
      <c r="S63" s="35"/>
      <c r="T63" s="35"/>
      <c r="U63" s="35"/>
      <c r="V63" s="35">
        <f t="shared" si="2"/>
        <v>0</v>
      </c>
      <c r="W63" s="6"/>
      <c r="X63" s="6"/>
      <c r="Y63" s="56" t="e">
        <f>IF(HRF[[#This Row],[31]]="WSKAŹNIK SPECYFICZNY",HRF[[#This Row],[15]]*#REF!,HRF[[#This Row],[32]]*#REF!+#REF!*#REF!+#REF!*#REF!)</f>
        <v>#REF!</v>
      </c>
      <c r="Z63" s="56" t="e">
        <f>IF(HRF[[#This Row],[31]]="WSKAŹNIK SPECYFICZNY","nie zdefinowano",HRF[[#This Row],[32]]*#REF!+#REF!*#REF!+#REF!*#REF!)</f>
        <v>#REF!</v>
      </c>
      <c r="AA63" s="56" t="e">
        <f>IF(HRF[[#This Row],[31]]="WSKAŹNIK SPECYFICZNY","nie zdefinowano",HRF[[#This Row],[32]]*#REF!+#REF!*#REF!+#REF!*#REF!)</f>
        <v>#REF!</v>
      </c>
      <c r="AB63" s="57" t="e">
        <f>IF(HRF[[#This Row],[31]]="WSKAŹNIK SPECYFICZNY",HRF[[#This Row],[15]]*#REF!,HRF[[#This Row],[32]]*#REF!+#REF!*#REF!+#REF!*#REF!)</f>
        <v>#REF!</v>
      </c>
      <c r="AD63" s="4">
        <f>HRF[[#This Row],[26]]*HRF[[#This Row],[25]]</f>
        <v>0</v>
      </c>
      <c r="AE63" s="4">
        <f>HRF[[#This Row],[27]]*HRF[[#This Row],[25]]</f>
        <v>0</v>
      </c>
      <c r="AF63" s="4">
        <f>HRF[[#This Row],[28]]*HRF[[#This Row],[25]]</f>
        <v>0</v>
      </c>
      <c r="AG63" s="4">
        <f>HRF[[#This Row],[29]]*HRF[[#This Row],[25]]</f>
        <v>0</v>
      </c>
      <c r="AH63" s="4">
        <f>IF(AND(HRF[[#This Row],[6]]="G",HRF[[#This Row],[14]]="nierozpoczęte")=TRUE,1,0)</f>
        <v>1</v>
      </c>
      <c r="AI63" s="4">
        <f>IF(AND(HRF[[#This Row],[6]]="G",HRF[[#This Row],[14]]="w trakcie realizacji ")=TRUE,1,0)</f>
        <v>0</v>
      </c>
      <c r="AJ63" s="4">
        <f>IF(AND(HRF[[#This Row],[6]]="G",HRF[[#This Row],[14]]="zrealizowane")=TRUE,1,0)</f>
        <v>0</v>
      </c>
      <c r="AK63" s="4">
        <f>IF(AND(HRF[[#This Row],[6]]="G",HRF[[#This Row],[14]]="wstrzymane")=TRUE,1,0)</f>
        <v>0</v>
      </c>
      <c r="AL63" s="4">
        <f>IF(AND(HRF[[#This Row],[6]]="G",HRF[[#This Row],[14]]="anulowane")=TRUE,1,0)</f>
        <v>0</v>
      </c>
      <c r="AM63" s="4">
        <f>IF(AND(HRF[[#This Row],[6]]="P",HRF[[#This Row],[14]]="nierozpoczęte")=TRUE,1,0)</f>
        <v>0</v>
      </c>
      <c r="AN63" s="4">
        <f>IF(AND(HRF[[#This Row],[6]]="P",HRF[[#This Row],[14]]="w trakcie realizacji ")=TRUE,1,0)</f>
        <v>0</v>
      </c>
      <c r="AO63" s="4">
        <f>IF(AND(HRF[[#This Row],[6]]="P",HRF[[#This Row],[14]]="zrealizowane")=TRUE,1,0)</f>
        <v>0</v>
      </c>
      <c r="AP63" s="4">
        <f>IF(AND(HRF[[#This Row],[6]]="P",HRF[[#This Row],[14]]="wstrzymane")=TRUE,1,0)</f>
        <v>0</v>
      </c>
      <c r="AQ63" s="4">
        <f>IF(AND(HRF[[#This Row],[6]]="P",HRF[[#This Row],[14]]="anulowane")=TRUE,1,0)</f>
        <v>0</v>
      </c>
      <c r="BG63"/>
      <c r="BH63"/>
    </row>
    <row r="64" spans="1:60" ht="54.95" customHeight="1">
      <c r="B64" s="77" t="s">
        <v>76</v>
      </c>
      <c r="C64" s="25" t="s">
        <v>199</v>
      </c>
      <c r="D64" s="84" t="s">
        <v>455</v>
      </c>
      <c r="E64" s="85" t="s">
        <v>270</v>
      </c>
      <c r="F64" s="17" t="s">
        <v>338</v>
      </c>
      <c r="G64" s="17" t="s">
        <v>24</v>
      </c>
      <c r="H64" s="6">
        <v>2016</v>
      </c>
      <c r="I64" s="6">
        <v>2020</v>
      </c>
      <c r="J64" s="7">
        <v>2987221.31</v>
      </c>
      <c r="K64" s="49">
        <v>2884.8733999999999</v>
      </c>
      <c r="L64" s="49">
        <v>11.856</v>
      </c>
      <c r="M64" s="49">
        <v>816.3</v>
      </c>
      <c r="N64" s="8" t="s">
        <v>207</v>
      </c>
      <c r="O64" s="59" t="s">
        <v>27</v>
      </c>
      <c r="P64" s="34"/>
      <c r="Q64" s="7"/>
      <c r="R64" s="35"/>
      <c r="S64" s="35"/>
      <c r="T64" s="35"/>
      <c r="U64" s="35"/>
      <c r="V64" s="35">
        <f t="shared" si="2"/>
        <v>0</v>
      </c>
      <c r="W64" s="6" t="s">
        <v>99</v>
      </c>
      <c r="X64" s="6"/>
      <c r="Y64" s="56" t="e">
        <f>IF(HRF[[#This Row],[31]]="WSKAŹNIK SPECYFICZNY",HRF[[#This Row],[15]]*#REF!,HRF[[#This Row],[32]]*#REF!+#REF!*#REF!+#REF!*#REF!)</f>
        <v>#REF!</v>
      </c>
      <c r="Z64" s="56" t="str">
        <f>IF(HRF[[#This Row],[31]]="WSKAŹNIK SPECYFICZNY","nie zdefinowano",HRF[[#This Row],[32]]*#REF!+#REF!*#REF!+#REF!*#REF!)</f>
        <v>nie zdefinowano</v>
      </c>
      <c r="AA64" s="56" t="str">
        <f>IF(HRF[[#This Row],[31]]="WSKAŹNIK SPECYFICZNY","nie zdefinowano",HRF[[#This Row],[32]]*#REF!+#REF!*#REF!+#REF!*#REF!)</f>
        <v>nie zdefinowano</v>
      </c>
      <c r="AB64" s="57" t="e">
        <f>IF(HRF[[#This Row],[31]]="WSKAŹNIK SPECYFICZNY",HRF[[#This Row],[15]]*#REF!,HRF[[#This Row],[32]]*#REF!+#REF!*#REF!+#REF!*#REF!)</f>
        <v>#REF!</v>
      </c>
      <c r="AD64" s="4">
        <f>HRF[[#This Row],[26]]*HRF[[#This Row],[25]]</f>
        <v>0</v>
      </c>
      <c r="AE64" s="4">
        <f>HRF[[#This Row],[27]]*HRF[[#This Row],[25]]</f>
        <v>0</v>
      </c>
      <c r="AF64" s="4">
        <f>HRF[[#This Row],[28]]*HRF[[#This Row],[25]]</f>
        <v>0</v>
      </c>
      <c r="AG64" s="4">
        <f>HRF[[#This Row],[29]]*HRF[[#This Row],[25]]</f>
        <v>0</v>
      </c>
      <c r="AH64" s="4">
        <f>IF(AND(HRF[[#This Row],[6]]="G",HRF[[#This Row],[14]]="nierozpoczęte")=TRUE,1,0)</f>
        <v>0</v>
      </c>
      <c r="AI64" s="4">
        <f>IF(AND(HRF[[#This Row],[6]]="G",HRF[[#This Row],[14]]="w trakcie realizacji ")=TRUE,1,0)</f>
        <v>0</v>
      </c>
      <c r="AJ64" s="4">
        <f>IF(AND(HRF[[#This Row],[6]]="G",HRF[[#This Row],[14]]="zrealizowane")=TRUE,1,0)</f>
        <v>0</v>
      </c>
      <c r="AK64" s="4">
        <f>IF(AND(HRF[[#This Row],[6]]="G",HRF[[#This Row],[14]]="wstrzymane")=TRUE,1,0)</f>
        <v>0</v>
      </c>
      <c r="AL64" s="4">
        <f>IF(AND(HRF[[#This Row],[6]]="G",HRF[[#This Row],[14]]="anulowane")=TRUE,1,0)</f>
        <v>0</v>
      </c>
      <c r="AM64" s="4">
        <f>IF(AND(HRF[[#This Row],[6]]="P",HRF[[#This Row],[14]]="nierozpoczęte")=TRUE,1,0)</f>
        <v>0</v>
      </c>
      <c r="AN64" s="4">
        <f>IF(AND(HRF[[#This Row],[6]]="P",HRF[[#This Row],[14]]="w trakcie realizacji ")=TRUE,1,0)</f>
        <v>1</v>
      </c>
      <c r="AO64" s="4">
        <f>IF(AND(HRF[[#This Row],[6]]="P",HRF[[#This Row],[14]]="zrealizowane")=TRUE,1,0)</f>
        <v>0</v>
      </c>
      <c r="AP64" s="4">
        <f>IF(AND(HRF[[#This Row],[6]]="P",HRF[[#This Row],[14]]="wstrzymane")=TRUE,1,0)</f>
        <v>0</v>
      </c>
      <c r="AQ64" s="4">
        <f>IF(AND(HRF[[#This Row],[6]]="P",HRF[[#This Row],[14]]="anulowane")=TRUE,1,0)</f>
        <v>0</v>
      </c>
      <c r="BG64"/>
      <c r="BH64"/>
    </row>
    <row r="65" spans="1:58" s="9" customFormat="1" ht="54.95" customHeight="1">
      <c r="A65" s="4"/>
      <c r="B65" s="77" t="s">
        <v>77</v>
      </c>
      <c r="C65" s="25" t="s">
        <v>199</v>
      </c>
      <c r="D65" s="84" t="s">
        <v>448</v>
      </c>
      <c r="E65" s="85" t="s">
        <v>271</v>
      </c>
      <c r="F65" s="17" t="s">
        <v>339</v>
      </c>
      <c r="G65" s="17" t="s">
        <v>23</v>
      </c>
      <c r="H65" s="6">
        <v>2017</v>
      </c>
      <c r="I65" s="6">
        <v>2018</v>
      </c>
      <c r="J65" s="7">
        <v>753787.21</v>
      </c>
      <c r="K65" s="49">
        <v>239.6</v>
      </c>
      <c r="L65" s="49">
        <v>0</v>
      </c>
      <c r="M65" s="49">
        <v>249</v>
      </c>
      <c r="N65" s="8" t="s">
        <v>207</v>
      </c>
      <c r="O65" s="59" t="s">
        <v>28</v>
      </c>
      <c r="P65" s="34">
        <v>1</v>
      </c>
      <c r="Q65" s="7"/>
      <c r="R65" s="35"/>
      <c r="S65" s="35"/>
      <c r="T65" s="35"/>
      <c r="U65" s="35"/>
      <c r="V65" s="35">
        <f t="shared" si="2"/>
        <v>0</v>
      </c>
      <c r="W65" s="6" t="s">
        <v>99</v>
      </c>
      <c r="X65" s="6"/>
      <c r="Y65" s="56" t="e">
        <f>IF(HRF[[#This Row],[31]]="WSKAŹNIK SPECYFICZNY",HRF[[#This Row],[15]]*#REF!,HRF[[#This Row],[32]]*#REF!+#REF!*#REF!+#REF!*#REF!)</f>
        <v>#REF!</v>
      </c>
      <c r="Z65" s="56" t="str">
        <f>IF(HRF[[#This Row],[31]]="WSKAŹNIK SPECYFICZNY","nie zdefinowano",HRF[[#This Row],[32]]*#REF!+#REF!*#REF!+#REF!*#REF!)</f>
        <v>nie zdefinowano</v>
      </c>
      <c r="AA65" s="56" t="str">
        <f>IF(HRF[[#This Row],[31]]="WSKAŹNIK SPECYFICZNY","nie zdefinowano",HRF[[#This Row],[32]]*#REF!+#REF!*#REF!+#REF!*#REF!)</f>
        <v>nie zdefinowano</v>
      </c>
      <c r="AB65" s="57" t="e">
        <f>IF(HRF[[#This Row],[31]]="WSKAŹNIK SPECYFICZNY",HRF[[#This Row],[15]]*#REF!,HRF[[#This Row],[32]]*#REF!+#REF!*#REF!+#REF!*#REF!)</f>
        <v>#REF!</v>
      </c>
      <c r="AC65" s="4"/>
      <c r="AD65" s="4">
        <f>HRF[[#This Row],[26]]*HRF[[#This Row],[25]]</f>
        <v>0</v>
      </c>
      <c r="AE65" s="4">
        <f>HRF[[#This Row],[27]]*HRF[[#This Row],[25]]</f>
        <v>0</v>
      </c>
      <c r="AF65" s="4">
        <f>HRF[[#This Row],[28]]*HRF[[#This Row],[25]]</f>
        <v>0</v>
      </c>
      <c r="AG65" s="4">
        <f>HRF[[#This Row],[29]]*HRF[[#This Row],[25]]</f>
        <v>0</v>
      </c>
      <c r="AH65" s="4">
        <f>IF(AND(HRF[[#This Row],[6]]="G",HRF[[#This Row],[14]]="nierozpoczęte")=TRUE,1,0)</f>
        <v>0</v>
      </c>
      <c r="AI65" s="4">
        <f>IF(AND(HRF[[#This Row],[6]]="G",HRF[[#This Row],[14]]="w trakcie realizacji ")=TRUE,1,0)</f>
        <v>0</v>
      </c>
      <c r="AJ65" s="4">
        <f>IF(AND(HRF[[#This Row],[6]]="G",HRF[[#This Row],[14]]="zrealizowane")=TRUE,1,0)</f>
        <v>1</v>
      </c>
      <c r="AK65" s="4">
        <f>IF(AND(HRF[[#This Row],[6]]="G",HRF[[#This Row],[14]]="wstrzymane")=TRUE,1,0)</f>
        <v>0</v>
      </c>
      <c r="AL65" s="4">
        <f>IF(AND(HRF[[#This Row],[6]]="G",HRF[[#This Row],[14]]="anulowane")=TRUE,1,0)</f>
        <v>0</v>
      </c>
      <c r="AM65" s="4">
        <f>IF(AND(HRF[[#This Row],[6]]="P",HRF[[#This Row],[14]]="nierozpoczęte")=TRUE,1,0)</f>
        <v>0</v>
      </c>
      <c r="AN65" s="4">
        <f>IF(AND(HRF[[#This Row],[6]]="P",HRF[[#This Row],[14]]="w trakcie realizacji ")=TRUE,1,0)</f>
        <v>0</v>
      </c>
      <c r="AO65" s="4">
        <f>IF(AND(HRF[[#This Row],[6]]="P",HRF[[#This Row],[14]]="zrealizowane")=TRUE,1,0)</f>
        <v>0</v>
      </c>
      <c r="AP65" s="4">
        <f>IF(AND(HRF[[#This Row],[6]]="P",HRF[[#This Row],[14]]="wstrzymane")=TRUE,1,0)</f>
        <v>0</v>
      </c>
      <c r="AQ65" s="4">
        <f>IF(AND(HRF[[#This Row],[6]]="P",HRF[[#This Row],[14]]="anulowane")=TRUE,1,0)</f>
        <v>0</v>
      </c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 s="9" customFormat="1" ht="54.95" customHeight="1">
      <c r="A66" s="4"/>
      <c r="B66" s="77" t="s">
        <v>78</v>
      </c>
      <c r="C66" s="25" t="s">
        <v>199</v>
      </c>
      <c r="D66" s="84" t="s">
        <v>448</v>
      </c>
      <c r="E66" s="85" t="s">
        <v>272</v>
      </c>
      <c r="F66" s="18" t="s">
        <v>339</v>
      </c>
      <c r="G66" s="18" t="s">
        <v>23</v>
      </c>
      <c r="H66" s="6">
        <v>2017</v>
      </c>
      <c r="I66" s="6">
        <v>2018</v>
      </c>
      <c r="J66" s="7">
        <v>888211.45</v>
      </c>
      <c r="K66" s="49">
        <v>326.089</v>
      </c>
      <c r="L66" s="49">
        <v>0</v>
      </c>
      <c r="M66" s="49">
        <v>338</v>
      </c>
      <c r="N66" s="64" t="s">
        <v>207</v>
      </c>
      <c r="O66" s="59" t="s">
        <v>28</v>
      </c>
      <c r="P66" s="34">
        <v>1</v>
      </c>
      <c r="Q66" s="7"/>
      <c r="R66" s="35"/>
      <c r="S66" s="35"/>
      <c r="T66" s="35"/>
      <c r="U66" s="35"/>
      <c r="V66" s="35">
        <f t="shared" si="2"/>
        <v>0</v>
      </c>
      <c r="W66" s="6" t="s">
        <v>99</v>
      </c>
      <c r="X66" s="6"/>
      <c r="Y66" s="56" t="e">
        <f>IF(HRF[[#This Row],[31]]="WSKAŹNIK SPECYFICZNY",HRF[[#This Row],[15]]*#REF!,HRF[[#This Row],[32]]*#REF!+#REF!*#REF!+#REF!*#REF!)</f>
        <v>#REF!</v>
      </c>
      <c r="Z66" s="56" t="str">
        <f>IF(HRF[[#This Row],[31]]="WSKAŹNIK SPECYFICZNY","nie zdefinowano",HRF[[#This Row],[32]]*#REF!+#REF!*#REF!+#REF!*#REF!)</f>
        <v>nie zdefinowano</v>
      </c>
      <c r="AA66" s="56" t="str">
        <f>IF(HRF[[#This Row],[31]]="WSKAŹNIK SPECYFICZNY","nie zdefinowano",HRF[[#This Row],[32]]*#REF!+#REF!*#REF!+#REF!*#REF!)</f>
        <v>nie zdefinowano</v>
      </c>
      <c r="AB66" s="57" t="e">
        <f>IF(HRF[[#This Row],[31]]="WSKAŹNIK SPECYFICZNY",HRF[[#This Row],[15]]*#REF!,HRF[[#This Row],[32]]*#REF!+#REF!*#REF!+#REF!*#REF!)</f>
        <v>#REF!</v>
      </c>
      <c r="AC66" s="4"/>
      <c r="AD66" s="4">
        <f>HRF[[#This Row],[26]]*HRF[[#This Row],[25]]</f>
        <v>0</v>
      </c>
      <c r="AE66" s="4">
        <f>HRF[[#This Row],[27]]*HRF[[#This Row],[25]]</f>
        <v>0</v>
      </c>
      <c r="AF66" s="4">
        <f>HRF[[#This Row],[28]]*HRF[[#This Row],[25]]</f>
        <v>0</v>
      </c>
      <c r="AG66" s="4">
        <f>HRF[[#This Row],[29]]*HRF[[#This Row],[25]]</f>
        <v>0</v>
      </c>
      <c r="AH66" s="4">
        <f>IF(AND(HRF[[#This Row],[6]]="G",HRF[[#This Row],[14]]="nierozpoczęte")=TRUE,1,0)</f>
        <v>0</v>
      </c>
      <c r="AI66" s="4">
        <f>IF(AND(HRF[[#This Row],[6]]="G",HRF[[#This Row],[14]]="w trakcie realizacji ")=TRUE,1,0)</f>
        <v>0</v>
      </c>
      <c r="AJ66" s="4">
        <f>IF(AND(HRF[[#This Row],[6]]="G",HRF[[#This Row],[14]]="zrealizowane")=TRUE,1,0)</f>
        <v>1</v>
      </c>
      <c r="AK66" s="4">
        <f>IF(AND(HRF[[#This Row],[6]]="G",HRF[[#This Row],[14]]="wstrzymane")=TRUE,1,0)</f>
        <v>0</v>
      </c>
      <c r="AL66" s="4">
        <f>IF(AND(HRF[[#This Row],[6]]="G",HRF[[#This Row],[14]]="anulowane")=TRUE,1,0)</f>
        <v>0</v>
      </c>
      <c r="AM66" s="4">
        <f>IF(AND(HRF[[#This Row],[6]]="P",HRF[[#This Row],[14]]="nierozpoczęte")=TRUE,1,0)</f>
        <v>0</v>
      </c>
      <c r="AN66" s="4">
        <f>IF(AND(HRF[[#This Row],[6]]="P",HRF[[#This Row],[14]]="w trakcie realizacji ")=TRUE,1,0)</f>
        <v>0</v>
      </c>
      <c r="AO66" s="4">
        <f>IF(AND(HRF[[#This Row],[6]]="P",HRF[[#This Row],[14]]="zrealizowane")=TRUE,1,0)</f>
        <v>0</v>
      </c>
      <c r="AP66" s="4">
        <f>IF(AND(HRF[[#This Row],[6]]="P",HRF[[#This Row],[14]]="wstrzymane")=TRUE,1,0)</f>
        <v>0</v>
      </c>
      <c r="AQ66" s="4">
        <f>IF(AND(HRF[[#This Row],[6]]="P",HRF[[#This Row],[14]]="anulowane")=TRUE,1,0)</f>
        <v>0</v>
      </c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 s="9" customFormat="1" ht="54.95" customHeight="1">
      <c r="A67" s="4"/>
      <c r="B67" s="77" t="s">
        <v>79</v>
      </c>
      <c r="C67" s="25" t="s">
        <v>199</v>
      </c>
      <c r="D67" s="84" t="s">
        <v>448</v>
      </c>
      <c r="E67" s="85" t="s">
        <v>273</v>
      </c>
      <c r="F67" s="17" t="s">
        <v>339</v>
      </c>
      <c r="G67" s="18" t="s">
        <v>23</v>
      </c>
      <c r="H67" s="6">
        <v>2017</v>
      </c>
      <c r="I67" s="6">
        <v>2018</v>
      </c>
      <c r="J67" s="7">
        <v>585932.26</v>
      </c>
      <c r="K67" s="49">
        <v>175.06399999999999</v>
      </c>
      <c r="L67" s="49">
        <v>0</v>
      </c>
      <c r="M67" s="49">
        <v>188</v>
      </c>
      <c r="N67" s="64" t="s">
        <v>207</v>
      </c>
      <c r="O67" s="59" t="s">
        <v>28</v>
      </c>
      <c r="P67" s="34">
        <v>1</v>
      </c>
      <c r="Q67" s="7"/>
      <c r="R67" s="35"/>
      <c r="S67" s="35"/>
      <c r="T67" s="35"/>
      <c r="U67" s="35"/>
      <c r="V67" s="35">
        <f t="shared" si="2"/>
        <v>0</v>
      </c>
      <c r="W67" s="6" t="s">
        <v>99</v>
      </c>
      <c r="X67" s="6"/>
      <c r="Y67" s="56" t="e">
        <f>IF(HRF[[#This Row],[31]]="WSKAŹNIK SPECYFICZNY",HRF[[#This Row],[15]]*#REF!,HRF[[#This Row],[32]]*#REF!+#REF!*#REF!+#REF!*#REF!)</f>
        <v>#REF!</v>
      </c>
      <c r="Z67" s="56" t="str">
        <f>IF(HRF[[#This Row],[31]]="WSKAŹNIK SPECYFICZNY","nie zdefinowano",HRF[[#This Row],[32]]*#REF!+#REF!*#REF!+#REF!*#REF!)</f>
        <v>nie zdefinowano</v>
      </c>
      <c r="AA67" s="56" t="str">
        <f>IF(HRF[[#This Row],[31]]="WSKAŹNIK SPECYFICZNY","nie zdefinowano",HRF[[#This Row],[32]]*#REF!+#REF!*#REF!+#REF!*#REF!)</f>
        <v>nie zdefinowano</v>
      </c>
      <c r="AB67" s="57" t="e">
        <f>IF(HRF[[#This Row],[31]]="WSKAŹNIK SPECYFICZNY",HRF[[#This Row],[15]]*#REF!,HRF[[#This Row],[32]]*#REF!+#REF!*#REF!+#REF!*#REF!)</f>
        <v>#REF!</v>
      </c>
      <c r="AC67" s="4"/>
      <c r="AD67" s="4">
        <f>HRF[[#This Row],[26]]*HRF[[#This Row],[25]]</f>
        <v>0</v>
      </c>
      <c r="AE67" s="4">
        <f>HRF[[#This Row],[27]]*HRF[[#This Row],[25]]</f>
        <v>0</v>
      </c>
      <c r="AF67" s="4">
        <f>HRF[[#This Row],[28]]*HRF[[#This Row],[25]]</f>
        <v>0</v>
      </c>
      <c r="AG67" s="4">
        <f>HRF[[#This Row],[29]]*HRF[[#This Row],[25]]</f>
        <v>0</v>
      </c>
      <c r="AH67" s="4">
        <f>IF(AND(HRF[[#This Row],[6]]="G",HRF[[#This Row],[14]]="nierozpoczęte")=TRUE,1,0)</f>
        <v>0</v>
      </c>
      <c r="AI67" s="4">
        <f>IF(AND(HRF[[#This Row],[6]]="G",HRF[[#This Row],[14]]="w trakcie realizacji ")=TRUE,1,0)</f>
        <v>0</v>
      </c>
      <c r="AJ67" s="4">
        <f>IF(AND(HRF[[#This Row],[6]]="G",HRF[[#This Row],[14]]="zrealizowane")=TRUE,1,0)</f>
        <v>1</v>
      </c>
      <c r="AK67" s="4">
        <f>IF(AND(HRF[[#This Row],[6]]="G",HRF[[#This Row],[14]]="wstrzymane")=TRUE,1,0)</f>
        <v>0</v>
      </c>
      <c r="AL67" s="4">
        <f>IF(AND(HRF[[#This Row],[6]]="G",HRF[[#This Row],[14]]="anulowane")=TRUE,1,0)</f>
        <v>0</v>
      </c>
      <c r="AM67" s="4">
        <f>IF(AND(HRF[[#This Row],[6]]="P",HRF[[#This Row],[14]]="nierozpoczęte")=TRUE,1,0)</f>
        <v>0</v>
      </c>
      <c r="AN67" s="4">
        <f>IF(AND(HRF[[#This Row],[6]]="P",HRF[[#This Row],[14]]="w trakcie realizacji ")=TRUE,1,0)</f>
        <v>0</v>
      </c>
      <c r="AO67" s="4">
        <f>IF(AND(HRF[[#This Row],[6]]="P",HRF[[#This Row],[14]]="zrealizowane")=TRUE,1,0)</f>
        <v>0</v>
      </c>
      <c r="AP67" s="4">
        <f>IF(AND(HRF[[#This Row],[6]]="P",HRF[[#This Row],[14]]="wstrzymane")=TRUE,1,0)</f>
        <v>0</v>
      </c>
      <c r="AQ67" s="4">
        <f>IF(AND(HRF[[#This Row],[6]]="P",HRF[[#This Row],[14]]="anulowane")=TRUE,1,0)</f>
        <v>0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 s="9" customFormat="1" ht="54.95" customHeight="1">
      <c r="A68" s="4"/>
      <c r="B68" s="77" t="s">
        <v>100</v>
      </c>
      <c r="C68" s="25" t="s">
        <v>199</v>
      </c>
      <c r="D68" s="84" t="s">
        <v>448</v>
      </c>
      <c r="E68" s="86" t="s">
        <v>274</v>
      </c>
      <c r="F68" s="10" t="s">
        <v>339</v>
      </c>
      <c r="G68" s="10" t="s">
        <v>23</v>
      </c>
      <c r="H68" s="10">
        <v>2017</v>
      </c>
      <c r="I68" s="10">
        <v>2018</v>
      </c>
      <c r="J68" s="11">
        <v>577124.01</v>
      </c>
      <c r="K68" s="49">
        <v>169.23599999999999</v>
      </c>
      <c r="L68" s="49">
        <v>0</v>
      </c>
      <c r="M68" s="49">
        <v>321</v>
      </c>
      <c r="N68" s="70" t="s">
        <v>207</v>
      </c>
      <c r="O68" s="60" t="s">
        <v>28</v>
      </c>
      <c r="P68" s="34">
        <v>1</v>
      </c>
      <c r="Q68" s="7"/>
      <c r="R68" s="35"/>
      <c r="S68" s="35"/>
      <c r="T68" s="35"/>
      <c r="U68" s="35"/>
      <c r="V68" s="35">
        <f t="shared" ref="V68:V102" si="3">SUM(R68:U68)</f>
        <v>0</v>
      </c>
      <c r="W68" s="6" t="s">
        <v>99</v>
      </c>
      <c r="X68" s="6"/>
      <c r="Y68" s="56" t="e">
        <f>IF(HRF[[#This Row],[31]]="WSKAŹNIK SPECYFICZNY",HRF[[#This Row],[15]]*#REF!,HRF[[#This Row],[32]]*#REF!+#REF!*#REF!+#REF!*#REF!)</f>
        <v>#REF!</v>
      </c>
      <c r="Z68" s="56" t="str">
        <f>IF(HRF[[#This Row],[31]]="WSKAŹNIK SPECYFICZNY","nie zdefinowano",HRF[[#This Row],[32]]*#REF!+#REF!*#REF!+#REF!*#REF!)</f>
        <v>nie zdefinowano</v>
      </c>
      <c r="AA68" s="56" t="str">
        <f>IF(HRF[[#This Row],[31]]="WSKAŹNIK SPECYFICZNY","nie zdefinowano",HRF[[#This Row],[32]]*#REF!+#REF!*#REF!+#REF!*#REF!)</f>
        <v>nie zdefinowano</v>
      </c>
      <c r="AB68" s="57" t="e">
        <f>IF(HRF[[#This Row],[31]]="WSKAŹNIK SPECYFICZNY",HRF[[#This Row],[15]]*#REF!,HRF[[#This Row],[32]]*#REF!+#REF!*#REF!+#REF!*#REF!)</f>
        <v>#REF!</v>
      </c>
      <c r="AC68" s="4"/>
      <c r="AD68" s="4">
        <f>HRF[[#This Row],[26]]*HRF[[#This Row],[25]]</f>
        <v>0</v>
      </c>
      <c r="AE68" s="4">
        <f>HRF[[#This Row],[27]]*HRF[[#This Row],[25]]</f>
        <v>0</v>
      </c>
      <c r="AF68" s="4">
        <f>HRF[[#This Row],[28]]*HRF[[#This Row],[25]]</f>
        <v>0</v>
      </c>
      <c r="AG68" s="4">
        <f>HRF[[#This Row],[29]]*HRF[[#This Row],[25]]</f>
        <v>0</v>
      </c>
      <c r="AH68" s="4">
        <f>IF(AND(HRF[[#This Row],[6]]="G",HRF[[#This Row],[14]]="nierozpoczęte")=TRUE,1,0)</f>
        <v>0</v>
      </c>
      <c r="AI68" s="4">
        <f>IF(AND(HRF[[#This Row],[6]]="G",HRF[[#This Row],[14]]="w trakcie realizacji ")=TRUE,1,0)</f>
        <v>0</v>
      </c>
      <c r="AJ68" s="4">
        <f>IF(AND(HRF[[#This Row],[6]]="G",HRF[[#This Row],[14]]="zrealizowane")=TRUE,1,0)</f>
        <v>1</v>
      </c>
      <c r="AK68" s="4">
        <f>IF(AND(HRF[[#This Row],[6]]="G",HRF[[#This Row],[14]]="wstrzymane")=TRUE,1,0)</f>
        <v>0</v>
      </c>
      <c r="AL68" s="4">
        <f>IF(AND(HRF[[#This Row],[6]]="G",HRF[[#This Row],[14]]="anulowane")=TRUE,1,0)</f>
        <v>0</v>
      </c>
      <c r="AM68" s="4">
        <f>IF(AND(HRF[[#This Row],[6]]="P",HRF[[#This Row],[14]]="nierozpoczęte")=TRUE,1,0)</f>
        <v>0</v>
      </c>
      <c r="AN68" s="4">
        <f>IF(AND(HRF[[#This Row],[6]]="P",HRF[[#This Row],[14]]="w trakcie realizacji ")=TRUE,1,0)</f>
        <v>0</v>
      </c>
      <c r="AO68" s="4">
        <f>IF(AND(HRF[[#This Row],[6]]="P",HRF[[#This Row],[14]]="zrealizowane")=TRUE,1,0)</f>
        <v>0</v>
      </c>
      <c r="AP68" s="4">
        <f>IF(AND(HRF[[#This Row],[6]]="P",HRF[[#This Row],[14]]="wstrzymane")=TRUE,1,0)</f>
        <v>0</v>
      </c>
      <c r="AQ68" s="4">
        <f>IF(AND(HRF[[#This Row],[6]]="P",HRF[[#This Row],[14]]="anulowane")=TRUE,1,0)</f>
        <v>0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 s="9" customFormat="1" ht="54.95" customHeight="1">
      <c r="A69" s="4"/>
      <c r="B69" s="77" t="s">
        <v>101</v>
      </c>
      <c r="C69" s="25" t="s">
        <v>199</v>
      </c>
      <c r="D69" s="84" t="s">
        <v>448</v>
      </c>
      <c r="E69" s="85" t="s">
        <v>275</v>
      </c>
      <c r="F69" s="10" t="s">
        <v>339</v>
      </c>
      <c r="G69" s="10" t="s">
        <v>23</v>
      </c>
      <c r="H69" s="6">
        <v>2017</v>
      </c>
      <c r="I69" s="6">
        <v>2018</v>
      </c>
      <c r="J69" s="7">
        <v>644404.68999999994</v>
      </c>
      <c r="K69" s="49">
        <v>239.083</v>
      </c>
      <c r="L69" s="49">
        <v>0</v>
      </c>
      <c r="M69" s="49">
        <v>255</v>
      </c>
      <c r="N69" s="70" t="s">
        <v>207</v>
      </c>
      <c r="O69" s="72" t="s">
        <v>28</v>
      </c>
      <c r="P69" s="34">
        <v>1</v>
      </c>
      <c r="Q69" s="7"/>
      <c r="R69" s="35"/>
      <c r="S69" s="35"/>
      <c r="T69" s="35"/>
      <c r="U69" s="35"/>
      <c r="V69" s="35">
        <f>SUM(R69:U69)</f>
        <v>0</v>
      </c>
      <c r="W69" s="6" t="s">
        <v>99</v>
      </c>
      <c r="X69" s="6"/>
      <c r="Y69" s="56" t="e">
        <f>IF(HRF[[#This Row],[31]]="WSKAŹNIK SPECYFICZNY",HRF[[#This Row],[15]]*#REF!,HRF[[#This Row],[32]]*#REF!+#REF!*#REF!+#REF!*#REF!)</f>
        <v>#REF!</v>
      </c>
      <c r="Z69" s="56" t="str">
        <f>IF(HRF[[#This Row],[31]]="WSKAŹNIK SPECYFICZNY","nie zdefinowano",HRF[[#This Row],[32]]*#REF!+#REF!*#REF!+#REF!*#REF!)</f>
        <v>nie zdefinowano</v>
      </c>
      <c r="AA69" s="56" t="str">
        <f>IF(HRF[[#This Row],[31]]="WSKAŹNIK SPECYFICZNY","nie zdefinowano",HRF[[#This Row],[32]]*#REF!+#REF!*#REF!+#REF!*#REF!)</f>
        <v>nie zdefinowano</v>
      </c>
      <c r="AB69" s="56" t="e">
        <f>IF(HRF[[#This Row],[31]]="WSKAŹNIK SPECYFICZNY",HRF[[#This Row],[15]]*#REF!,HRF[[#This Row],[32]]*#REF!+#REF!*#REF!+#REF!*#REF!)</f>
        <v>#REF!</v>
      </c>
      <c r="AC69" s="4"/>
      <c r="AD69" s="4">
        <f>HRF[[#This Row],[26]]*HRF[[#This Row],[25]]</f>
        <v>0</v>
      </c>
      <c r="AE69" s="4">
        <f>HRF[[#This Row],[27]]*HRF[[#This Row],[25]]</f>
        <v>0</v>
      </c>
      <c r="AF69" s="4">
        <f>HRF[[#This Row],[28]]*HRF[[#This Row],[25]]</f>
        <v>0</v>
      </c>
      <c r="AG69" s="4">
        <f>HRF[[#This Row],[29]]*HRF[[#This Row],[25]]</f>
        <v>0</v>
      </c>
      <c r="AH69" s="4">
        <f>IF(AND(HRF[[#This Row],[6]]="G",HRF[[#This Row],[14]]="nierozpoczęte")=TRUE,1,0)</f>
        <v>0</v>
      </c>
      <c r="AI69" s="4">
        <f>IF(AND(HRF[[#This Row],[6]]="G",HRF[[#This Row],[14]]="w trakcie realizacji ")=TRUE,1,0)</f>
        <v>0</v>
      </c>
      <c r="AJ69" s="4">
        <f>IF(AND(HRF[[#This Row],[6]]="G",HRF[[#This Row],[14]]="zrealizowane")=TRUE,1,0)</f>
        <v>1</v>
      </c>
      <c r="AK69" s="4">
        <f>IF(AND(HRF[[#This Row],[6]]="G",HRF[[#This Row],[14]]="wstrzymane")=TRUE,1,0)</f>
        <v>0</v>
      </c>
      <c r="AL69" s="4">
        <f>IF(AND(HRF[[#This Row],[6]]="G",HRF[[#This Row],[14]]="anulowane")=TRUE,1,0)</f>
        <v>0</v>
      </c>
      <c r="AM69" s="4">
        <f>IF(AND(HRF[[#This Row],[6]]="P",HRF[[#This Row],[14]]="nierozpoczęte")=TRUE,1,0)</f>
        <v>0</v>
      </c>
      <c r="AN69" s="4">
        <f>IF(AND(HRF[[#This Row],[6]]="P",HRF[[#This Row],[14]]="w trakcie realizacji ")=TRUE,1,0)</f>
        <v>0</v>
      </c>
      <c r="AO69" s="4">
        <f>IF(AND(HRF[[#This Row],[6]]="P",HRF[[#This Row],[14]]="zrealizowane")=TRUE,1,0)</f>
        <v>0</v>
      </c>
      <c r="AP69" s="4">
        <f>IF(AND(HRF[[#This Row],[6]]="P",HRF[[#This Row],[14]]="wstrzymane")=TRUE,1,0)</f>
        <v>0</v>
      </c>
      <c r="AQ69" s="4">
        <f>IF(AND(HRF[[#This Row],[6]]="P",HRF[[#This Row],[14]]="anulowane")=TRUE,1,0)</f>
        <v>0</v>
      </c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 s="9" customFormat="1" ht="54.95" customHeight="1">
      <c r="A70" s="4"/>
      <c r="B70" s="77" t="s">
        <v>106</v>
      </c>
      <c r="C70" s="25" t="s">
        <v>199</v>
      </c>
      <c r="D70" s="84" t="s">
        <v>448</v>
      </c>
      <c r="E70" s="85" t="s">
        <v>276</v>
      </c>
      <c r="F70" s="10" t="s">
        <v>339</v>
      </c>
      <c r="G70" s="10" t="s">
        <v>23</v>
      </c>
      <c r="H70" s="6">
        <v>2017</v>
      </c>
      <c r="I70" s="6">
        <v>2018</v>
      </c>
      <c r="J70" s="7">
        <v>420009.96</v>
      </c>
      <c r="K70" s="49">
        <v>147.28100000000001</v>
      </c>
      <c r="L70" s="49">
        <v>0</v>
      </c>
      <c r="M70" s="49">
        <v>40</v>
      </c>
      <c r="N70" s="64" t="s">
        <v>207</v>
      </c>
      <c r="O70" s="72" t="s">
        <v>28</v>
      </c>
      <c r="P70" s="34">
        <v>1</v>
      </c>
      <c r="Q70" s="7"/>
      <c r="R70" s="35"/>
      <c r="S70" s="35"/>
      <c r="T70" s="35"/>
      <c r="U70" s="35"/>
      <c r="V70" s="35">
        <f>SUM(R70:U70)</f>
        <v>0</v>
      </c>
      <c r="W70" s="6" t="s">
        <v>99</v>
      </c>
      <c r="X70" s="6"/>
      <c r="Y70" s="56" t="e">
        <f>IF(HRF[[#This Row],[31]]="WSKAŹNIK SPECYFICZNY",HRF[[#This Row],[15]]*#REF!,HRF[[#This Row],[32]]*#REF!+#REF!*#REF!+#REF!*#REF!)</f>
        <v>#REF!</v>
      </c>
      <c r="Z70" s="56" t="str">
        <f>IF(HRF[[#This Row],[31]]="WSKAŹNIK SPECYFICZNY","nie zdefinowano",HRF[[#This Row],[32]]*#REF!+#REF!*#REF!+#REF!*#REF!)</f>
        <v>nie zdefinowano</v>
      </c>
      <c r="AA70" s="56" t="str">
        <f>IF(HRF[[#This Row],[31]]="WSKAŹNIK SPECYFICZNY","nie zdefinowano",HRF[[#This Row],[32]]*#REF!+#REF!*#REF!+#REF!*#REF!)</f>
        <v>nie zdefinowano</v>
      </c>
      <c r="AB70" s="56" t="e">
        <f>IF(HRF[[#This Row],[31]]="WSKAŹNIK SPECYFICZNY",HRF[[#This Row],[15]]*#REF!,HRF[[#This Row],[32]]*#REF!+#REF!*#REF!+#REF!*#REF!)</f>
        <v>#REF!</v>
      </c>
      <c r="AC70" s="4"/>
      <c r="AD70" s="4">
        <f>HRF[[#This Row],[26]]*HRF[[#This Row],[25]]</f>
        <v>0</v>
      </c>
      <c r="AE70" s="4">
        <f>HRF[[#This Row],[27]]*HRF[[#This Row],[25]]</f>
        <v>0</v>
      </c>
      <c r="AF70" s="4">
        <f>HRF[[#This Row],[28]]*HRF[[#This Row],[25]]</f>
        <v>0</v>
      </c>
      <c r="AG70" s="4">
        <f>HRF[[#This Row],[29]]*HRF[[#This Row],[25]]</f>
        <v>0</v>
      </c>
      <c r="AH70" s="4">
        <f>IF(AND(HRF[[#This Row],[6]]="G",HRF[[#This Row],[14]]="nierozpoczęte")=TRUE,1,0)</f>
        <v>0</v>
      </c>
      <c r="AI70" s="4">
        <f>IF(AND(HRF[[#This Row],[6]]="G",HRF[[#This Row],[14]]="w trakcie realizacji ")=TRUE,1,0)</f>
        <v>0</v>
      </c>
      <c r="AJ70" s="4">
        <f>IF(AND(HRF[[#This Row],[6]]="G",HRF[[#This Row],[14]]="zrealizowane")=TRUE,1,0)</f>
        <v>1</v>
      </c>
      <c r="AK70" s="4">
        <f>IF(AND(HRF[[#This Row],[6]]="G",HRF[[#This Row],[14]]="wstrzymane")=TRUE,1,0)</f>
        <v>0</v>
      </c>
      <c r="AL70" s="4">
        <f>IF(AND(HRF[[#This Row],[6]]="G",HRF[[#This Row],[14]]="anulowane")=TRUE,1,0)</f>
        <v>0</v>
      </c>
      <c r="AM70" s="4">
        <f>IF(AND(HRF[[#This Row],[6]]="P",HRF[[#This Row],[14]]="nierozpoczęte")=TRUE,1,0)</f>
        <v>0</v>
      </c>
      <c r="AN70" s="4">
        <f>IF(AND(HRF[[#This Row],[6]]="P",HRF[[#This Row],[14]]="w trakcie realizacji ")=TRUE,1,0)</f>
        <v>0</v>
      </c>
      <c r="AO70" s="4">
        <f>IF(AND(HRF[[#This Row],[6]]="P",HRF[[#This Row],[14]]="zrealizowane")=TRUE,1,0)</f>
        <v>0</v>
      </c>
      <c r="AP70" s="4">
        <f>IF(AND(HRF[[#This Row],[6]]="P",HRF[[#This Row],[14]]="wstrzymane")=TRUE,1,0)</f>
        <v>0</v>
      </c>
      <c r="AQ70" s="4">
        <f>IF(AND(HRF[[#This Row],[6]]="P",HRF[[#This Row],[14]]="anulowane")=TRUE,1,0)</f>
        <v>0</v>
      </c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 s="9" customFormat="1" ht="54.95" customHeight="1">
      <c r="A71" s="4"/>
      <c r="B71" s="77" t="s">
        <v>107</v>
      </c>
      <c r="C71" s="25" t="s">
        <v>199</v>
      </c>
      <c r="D71" s="84" t="s">
        <v>448</v>
      </c>
      <c r="E71" s="85" t="s">
        <v>277</v>
      </c>
      <c r="F71" s="17" t="s">
        <v>339</v>
      </c>
      <c r="G71" s="17" t="s">
        <v>23</v>
      </c>
      <c r="H71" s="6">
        <v>2017</v>
      </c>
      <c r="I71" s="6">
        <v>2018</v>
      </c>
      <c r="J71" s="11">
        <v>637326.68999999994</v>
      </c>
      <c r="K71" s="49">
        <v>164.77</v>
      </c>
      <c r="L71" s="49">
        <v>0</v>
      </c>
      <c r="M71" s="49">
        <v>181</v>
      </c>
      <c r="N71" s="8" t="s">
        <v>207</v>
      </c>
      <c r="O71" s="59" t="s">
        <v>28</v>
      </c>
      <c r="P71" s="34">
        <v>1</v>
      </c>
      <c r="Q71" s="7"/>
      <c r="R71" s="35"/>
      <c r="S71" s="35"/>
      <c r="T71" s="35"/>
      <c r="U71" s="35"/>
      <c r="V71" s="35">
        <f t="shared" si="3"/>
        <v>0</v>
      </c>
      <c r="W71" s="6" t="s">
        <v>99</v>
      </c>
      <c r="X71" s="6"/>
      <c r="Y71" s="56" t="e">
        <f>IF(HRF[[#This Row],[31]]="WSKAŹNIK SPECYFICZNY",HRF[[#This Row],[15]]*#REF!,HRF[[#This Row],[32]]*#REF!+#REF!*#REF!+#REF!*#REF!)</f>
        <v>#REF!</v>
      </c>
      <c r="Z71" s="56" t="str">
        <f>IF(HRF[[#This Row],[31]]="WSKAŹNIK SPECYFICZNY","nie zdefinowano",HRF[[#This Row],[32]]*#REF!+#REF!*#REF!+#REF!*#REF!)</f>
        <v>nie zdefinowano</v>
      </c>
      <c r="AA71" s="56" t="str">
        <f>IF(HRF[[#This Row],[31]]="WSKAŹNIK SPECYFICZNY","nie zdefinowano",HRF[[#This Row],[32]]*#REF!+#REF!*#REF!+#REF!*#REF!)</f>
        <v>nie zdefinowano</v>
      </c>
      <c r="AB71" s="57" t="e">
        <f>IF(HRF[[#This Row],[31]]="WSKAŹNIK SPECYFICZNY",HRF[[#This Row],[15]]*#REF!,HRF[[#This Row],[32]]*#REF!+#REF!*#REF!+#REF!*#REF!)</f>
        <v>#REF!</v>
      </c>
      <c r="AC71" s="4"/>
      <c r="AD71" s="4">
        <f>HRF[[#This Row],[26]]*HRF[[#This Row],[25]]</f>
        <v>0</v>
      </c>
      <c r="AE71" s="4">
        <f>HRF[[#This Row],[27]]*HRF[[#This Row],[25]]</f>
        <v>0</v>
      </c>
      <c r="AF71" s="4">
        <f>HRF[[#This Row],[28]]*HRF[[#This Row],[25]]</f>
        <v>0</v>
      </c>
      <c r="AG71" s="4">
        <f>HRF[[#This Row],[29]]*HRF[[#This Row],[25]]</f>
        <v>0</v>
      </c>
      <c r="AH71" s="4">
        <f>IF(AND(HRF[[#This Row],[6]]="G",HRF[[#This Row],[14]]="nierozpoczęte")=TRUE,1,0)</f>
        <v>0</v>
      </c>
      <c r="AI71" s="4">
        <f>IF(AND(HRF[[#This Row],[6]]="G",HRF[[#This Row],[14]]="w trakcie realizacji ")=TRUE,1,0)</f>
        <v>0</v>
      </c>
      <c r="AJ71" s="4">
        <f>IF(AND(HRF[[#This Row],[6]]="G",HRF[[#This Row],[14]]="zrealizowane")=TRUE,1,0)</f>
        <v>1</v>
      </c>
      <c r="AK71" s="4">
        <f>IF(AND(HRF[[#This Row],[6]]="G",HRF[[#This Row],[14]]="wstrzymane")=TRUE,1,0)</f>
        <v>0</v>
      </c>
      <c r="AL71" s="4">
        <f>IF(AND(HRF[[#This Row],[6]]="G",HRF[[#This Row],[14]]="anulowane")=TRUE,1,0)</f>
        <v>0</v>
      </c>
      <c r="AM71" s="4">
        <f>IF(AND(HRF[[#This Row],[6]]="P",HRF[[#This Row],[14]]="nierozpoczęte")=TRUE,1,0)</f>
        <v>0</v>
      </c>
      <c r="AN71" s="4">
        <f>IF(AND(HRF[[#This Row],[6]]="P",HRF[[#This Row],[14]]="w trakcie realizacji ")=TRUE,1,0)</f>
        <v>0</v>
      </c>
      <c r="AO71" s="4">
        <f>IF(AND(HRF[[#This Row],[6]]="P",HRF[[#This Row],[14]]="zrealizowane")=TRUE,1,0)</f>
        <v>0</v>
      </c>
      <c r="AP71" s="4">
        <f>IF(AND(HRF[[#This Row],[6]]="P",HRF[[#This Row],[14]]="wstrzymane")=TRUE,1,0)</f>
        <v>0</v>
      </c>
      <c r="AQ71" s="4">
        <f>IF(AND(HRF[[#This Row],[6]]="P",HRF[[#This Row],[14]]="anulowane")=TRUE,1,0)</f>
        <v>0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s="9" customFormat="1" ht="54.95" customHeight="1">
      <c r="A72" s="4"/>
      <c r="B72" s="77" t="s">
        <v>108</v>
      </c>
      <c r="C72" s="25" t="s">
        <v>199</v>
      </c>
      <c r="D72" s="84" t="s">
        <v>448</v>
      </c>
      <c r="E72" s="85" t="s">
        <v>278</v>
      </c>
      <c r="F72" s="17" t="s">
        <v>339</v>
      </c>
      <c r="G72" s="17" t="s">
        <v>23</v>
      </c>
      <c r="H72" s="6">
        <v>2017</v>
      </c>
      <c r="I72" s="6">
        <v>2018</v>
      </c>
      <c r="J72" s="19">
        <v>1042728.48</v>
      </c>
      <c r="K72" s="49">
        <v>320.43</v>
      </c>
      <c r="L72" s="49">
        <v>0</v>
      </c>
      <c r="M72" s="49">
        <v>350</v>
      </c>
      <c r="N72" s="8" t="s">
        <v>207</v>
      </c>
      <c r="O72" s="59" t="s">
        <v>28</v>
      </c>
      <c r="P72" s="34">
        <v>1</v>
      </c>
      <c r="Q72" s="7"/>
      <c r="R72" s="35"/>
      <c r="S72" s="35"/>
      <c r="T72" s="35"/>
      <c r="U72" s="35"/>
      <c r="V72" s="35">
        <f t="shared" si="3"/>
        <v>0</v>
      </c>
      <c r="W72" s="6" t="s">
        <v>99</v>
      </c>
      <c r="X72" s="6"/>
      <c r="Y72" s="56" t="e">
        <f>IF(HRF[[#This Row],[31]]="WSKAŹNIK SPECYFICZNY",HRF[[#This Row],[15]]*#REF!,HRF[[#This Row],[32]]*#REF!+#REF!*#REF!+#REF!*#REF!)</f>
        <v>#REF!</v>
      </c>
      <c r="Z72" s="56" t="str">
        <f>IF(HRF[[#This Row],[31]]="WSKAŹNIK SPECYFICZNY","nie zdefinowano",HRF[[#This Row],[32]]*#REF!+#REF!*#REF!+#REF!*#REF!)</f>
        <v>nie zdefinowano</v>
      </c>
      <c r="AA72" s="56" t="str">
        <f>IF(HRF[[#This Row],[31]]="WSKAŹNIK SPECYFICZNY","nie zdefinowano",HRF[[#This Row],[32]]*#REF!+#REF!*#REF!+#REF!*#REF!)</f>
        <v>nie zdefinowano</v>
      </c>
      <c r="AB72" s="57" t="e">
        <f>IF(HRF[[#This Row],[31]]="WSKAŹNIK SPECYFICZNY",HRF[[#This Row],[15]]*#REF!,HRF[[#This Row],[32]]*#REF!+#REF!*#REF!+#REF!*#REF!)</f>
        <v>#REF!</v>
      </c>
      <c r="AC72" s="4"/>
      <c r="AD72" s="4">
        <f>HRF[[#This Row],[26]]*HRF[[#This Row],[25]]</f>
        <v>0</v>
      </c>
      <c r="AE72" s="4">
        <f>HRF[[#This Row],[27]]*HRF[[#This Row],[25]]</f>
        <v>0</v>
      </c>
      <c r="AF72" s="4">
        <f>HRF[[#This Row],[28]]*HRF[[#This Row],[25]]</f>
        <v>0</v>
      </c>
      <c r="AG72" s="4">
        <f>HRF[[#This Row],[29]]*HRF[[#This Row],[25]]</f>
        <v>0</v>
      </c>
      <c r="AH72" s="4">
        <f>IF(AND(HRF[[#This Row],[6]]="G",HRF[[#This Row],[14]]="nierozpoczęte")=TRUE,1,0)</f>
        <v>0</v>
      </c>
      <c r="AI72" s="4">
        <f>IF(AND(HRF[[#This Row],[6]]="G",HRF[[#This Row],[14]]="w trakcie realizacji ")=TRUE,1,0)</f>
        <v>0</v>
      </c>
      <c r="AJ72" s="4">
        <f>IF(AND(HRF[[#This Row],[6]]="G",HRF[[#This Row],[14]]="zrealizowane")=TRUE,1,0)</f>
        <v>1</v>
      </c>
      <c r="AK72" s="4">
        <f>IF(AND(HRF[[#This Row],[6]]="G",HRF[[#This Row],[14]]="wstrzymane")=TRUE,1,0)</f>
        <v>0</v>
      </c>
      <c r="AL72" s="4">
        <f>IF(AND(HRF[[#This Row],[6]]="G",HRF[[#This Row],[14]]="anulowane")=TRUE,1,0)</f>
        <v>0</v>
      </c>
      <c r="AM72" s="4">
        <f>IF(AND(HRF[[#This Row],[6]]="P",HRF[[#This Row],[14]]="nierozpoczęte")=TRUE,1,0)</f>
        <v>0</v>
      </c>
      <c r="AN72" s="4">
        <f>IF(AND(HRF[[#This Row],[6]]="P",HRF[[#This Row],[14]]="w trakcie realizacji ")=TRUE,1,0)</f>
        <v>0</v>
      </c>
      <c r="AO72" s="4">
        <f>IF(AND(HRF[[#This Row],[6]]="P",HRF[[#This Row],[14]]="zrealizowane")=TRUE,1,0)</f>
        <v>0</v>
      </c>
      <c r="AP72" s="4">
        <f>IF(AND(HRF[[#This Row],[6]]="P",HRF[[#This Row],[14]]="wstrzymane")=TRUE,1,0)</f>
        <v>0</v>
      </c>
      <c r="AQ72" s="4">
        <f>IF(AND(HRF[[#This Row],[6]]="P",HRF[[#This Row],[14]]="anulowane")=TRUE,1,0)</f>
        <v>0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s="9" customFormat="1" ht="54.95" customHeight="1">
      <c r="A73" s="4"/>
      <c r="B73" s="77" t="s">
        <v>109</v>
      </c>
      <c r="C73" s="25" t="s">
        <v>199</v>
      </c>
      <c r="D73" s="84" t="s">
        <v>453</v>
      </c>
      <c r="E73" s="86" t="s">
        <v>279</v>
      </c>
      <c r="F73" s="17" t="s">
        <v>340</v>
      </c>
      <c r="G73" s="17" t="s">
        <v>24</v>
      </c>
      <c r="H73" s="6">
        <v>2017</v>
      </c>
      <c r="I73" s="6">
        <v>2020</v>
      </c>
      <c r="J73" s="7">
        <v>7537995</v>
      </c>
      <c r="K73" s="49">
        <v>2368.08</v>
      </c>
      <c r="L73" s="49">
        <v>22.86</v>
      </c>
      <c r="M73" s="49">
        <v>389.74</v>
      </c>
      <c r="N73" s="64" t="s">
        <v>207</v>
      </c>
      <c r="O73" s="59" t="s">
        <v>26</v>
      </c>
      <c r="P73" s="34"/>
      <c r="Q73" s="7"/>
      <c r="R73" s="35"/>
      <c r="S73" s="35"/>
      <c r="T73" s="35"/>
      <c r="U73" s="35"/>
      <c r="V73" s="35">
        <f t="shared" si="3"/>
        <v>0</v>
      </c>
      <c r="W73" s="6"/>
      <c r="X73" s="6"/>
      <c r="Y73" s="56" t="e">
        <f>IF(HRF[[#This Row],[31]]="WSKAŹNIK SPECYFICZNY",HRF[[#This Row],[15]]*#REF!,HRF[[#This Row],[32]]*#REF!+#REF!*#REF!+#REF!*#REF!)</f>
        <v>#REF!</v>
      </c>
      <c r="Z73" s="56" t="e">
        <f>IF(HRF[[#This Row],[31]]="WSKAŹNIK SPECYFICZNY","nie zdefinowano",HRF[[#This Row],[32]]*#REF!+#REF!*#REF!+#REF!*#REF!)</f>
        <v>#REF!</v>
      </c>
      <c r="AA73" s="56" t="e">
        <f>IF(HRF[[#This Row],[31]]="WSKAŹNIK SPECYFICZNY","nie zdefinowano",HRF[[#This Row],[32]]*#REF!+#REF!*#REF!+#REF!*#REF!)</f>
        <v>#REF!</v>
      </c>
      <c r="AB73" s="57" t="e">
        <f>IF(HRF[[#This Row],[31]]="WSKAŹNIK SPECYFICZNY",HRF[[#This Row],[15]]*#REF!,HRF[[#This Row],[32]]*#REF!+#REF!*#REF!+#REF!*#REF!)</f>
        <v>#REF!</v>
      </c>
      <c r="AC73" s="4"/>
      <c r="AD73" s="4">
        <f>HRF[[#This Row],[26]]*HRF[[#This Row],[25]]</f>
        <v>0</v>
      </c>
      <c r="AE73" s="4">
        <f>HRF[[#This Row],[27]]*HRF[[#This Row],[25]]</f>
        <v>0</v>
      </c>
      <c r="AF73" s="4">
        <f>HRF[[#This Row],[28]]*HRF[[#This Row],[25]]</f>
        <v>0</v>
      </c>
      <c r="AG73" s="4">
        <f>HRF[[#This Row],[29]]*HRF[[#This Row],[25]]</f>
        <v>0</v>
      </c>
      <c r="AH73" s="4">
        <f>IF(AND(HRF[[#This Row],[6]]="G",HRF[[#This Row],[14]]="nierozpoczęte")=TRUE,1,0)</f>
        <v>0</v>
      </c>
      <c r="AI73" s="4">
        <f>IF(AND(HRF[[#This Row],[6]]="G",HRF[[#This Row],[14]]="w trakcie realizacji ")=TRUE,1,0)</f>
        <v>0</v>
      </c>
      <c r="AJ73" s="4">
        <f>IF(AND(HRF[[#This Row],[6]]="G",HRF[[#This Row],[14]]="zrealizowane")=TRUE,1,0)</f>
        <v>0</v>
      </c>
      <c r="AK73" s="4">
        <f>IF(AND(HRF[[#This Row],[6]]="G",HRF[[#This Row],[14]]="wstrzymane")=TRUE,1,0)</f>
        <v>0</v>
      </c>
      <c r="AL73" s="4">
        <f>IF(AND(HRF[[#This Row],[6]]="G",HRF[[#This Row],[14]]="anulowane")=TRUE,1,0)</f>
        <v>0</v>
      </c>
      <c r="AM73" s="4">
        <f>IF(AND(HRF[[#This Row],[6]]="P",HRF[[#This Row],[14]]="nierozpoczęte")=TRUE,1,0)</f>
        <v>1</v>
      </c>
      <c r="AN73" s="4">
        <f>IF(AND(HRF[[#This Row],[6]]="P",HRF[[#This Row],[14]]="w trakcie realizacji ")=TRUE,1,0)</f>
        <v>0</v>
      </c>
      <c r="AO73" s="4">
        <f>IF(AND(HRF[[#This Row],[6]]="P",HRF[[#This Row],[14]]="zrealizowane")=TRUE,1,0)</f>
        <v>0</v>
      </c>
      <c r="AP73" s="4">
        <f>IF(AND(HRF[[#This Row],[6]]="P",HRF[[#This Row],[14]]="wstrzymane")=TRUE,1,0)</f>
        <v>0</v>
      </c>
      <c r="AQ73" s="4">
        <f>IF(AND(HRF[[#This Row],[6]]="P",HRF[[#This Row],[14]]="anulowane")=TRUE,1,0)</f>
        <v>0</v>
      </c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s="9" customFormat="1" ht="54.95" customHeight="1">
      <c r="A74" s="4"/>
      <c r="B74" s="77" t="s">
        <v>110</v>
      </c>
      <c r="C74" s="25" t="s">
        <v>199</v>
      </c>
      <c r="D74" s="84" t="s">
        <v>453</v>
      </c>
      <c r="E74" s="85" t="s">
        <v>280</v>
      </c>
      <c r="F74" s="18" t="s">
        <v>340</v>
      </c>
      <c r="G74" s="18" t="s">
        <v>24</v>
      </c>
      <c r="H74" s="6">
        <v>2017</v>
      </c>
      <c r="I74" s="6">
        <v>2020</v>
      </c>
      <c r="J74" s="7">
        <v>717695.15</v>
      </c>
      <c r="K74" s="49">
        <v>180.89</v>
      </c>
      <c r="L74" s="49">
        <v>0</v>
      </c>
      <c r="M74" s="49">
        <v>50.82</v>
      </c>
      <c r="N74" s="8" t="s">
        <v>207</v>
      </c>
      <c r="O74" s="59" t="s">
        <v>28</v>
      </c>
      <c r="P74" s="34">
        <v>1</v>
      </c>
      <c r="Q74" s="7"/>
      <c r="R74" s="35"/>
      <c r="S74" s="35"/>
      <c r="T74" s="35"/>
      <c r="U74" s="35"/>
      <c r="V74" s="35">
        <f t="shared" si="3"/>
        <v>0</v>
      </c>
      <c r="W74" s="6" t="s">
        <v>99</v>
      </c>
      <c r="X74" s="6"/>
      <c r="Y74" s="56" t="e">
        <f>IF(HRF[[#This Row],[31]]="WSKAŹNIK SPECYFICZNY",HRF[[#This Row],[15]]*#REF!,HRF[[#This Row],[32]]*#REF!+#REF!*#REF!+#REF!*#REF!)</f>
        <v>#REF!</v>
      </c>
      <c r="Z74" s="56" t="str">
        <f>IF(HRF[[#This Row],[31]]="WSKAŹNIK SPECYFICZNY","nie zdefinowano",HRF[[#This Row],[32]]*#REF!+#REF!*#REF!+#REF!*#REF!)</f>
        <v>nie zdefinowano</v>
      </c>
      <c r="AA74" s="56" t="str">
        <f>IF(HRF[[#This Row],[31]]="WSKAŹNIK SPECYFICZNY","nie zdefinowano",HRF[[#This Row],[32]]*#REF!+#REF!*#REF!+#REF!*#REF!)</f>
        <v>nie zdefinowano</v>
      </c>
      <c r="AB74" s="57" t="e">
        <f>IF(HRF[[#This Row],[31]]="WSKAŹNIK SPECYFICZNY",HRF[[#This Row],[15]]*#REF!,HRF[[#This Row],[32]]*#REF!+#REF!*#REF!+#REF!*#REF!)</f>
        <v>#REF!</v>
      </c>
      <c r="AC74" s="4"/>
      <c r="AD74" s="4">
        <f>HRF[[#This Row],[26]]*HRF[[#This Row],[25]]</f>
        <v>0</v>
      </c>
      <c r="AE74" s="4">
        <f>HRF[[#This Row],[27]]*HRF[[#This Row],[25]]</f>
        <v>0</v>
      </c>
      <c r="AF74" s="4">
        <f>HRF[[#This Row],[28]]*HRF[[#This Row],[25]]</f>
        <v>0</v>
      </c>
      <c r="AG74" s="4">
        <f>HRF[[#This Row],[29]]*HRF[[#This Row],[25]]</f>
        <v>0</v>
      </c>
      <c r="AH74" s="4">
        <f>IF(AND(HRF[[#This Row],[6]]="G",HRF[[#This Row],[14]]="nierozpoczęte")=TRUE,1,0)</f>
        <v>0</v>
      </c>
      <c r="AI74" s="4">
        <f>IF(AND(HRF[[#This Row],[6]]="G",HRF[[#This Row],[14]]="w trakcie realizacji ")=TRUE,1,0)</f>
        <v>0</v>
      </c>
      <c r="AJ74" s="4">
        <f>IF(AND(HRF[[#This Row],[6]]="G",HRF[[#This Row],[14]]="zrealizowane")=TRUE,1,0)</f>
        <v>0</v>
      </c>
      <c r="AK74" s="4">
        <f>IF(AND(HRF[[#This Row],[6]]="G",HRF[[#This Row],[14]]="wstrzymane")=TRUE,1,0)</f>
        <v>0</v>
      </c>
      <c r="AL74" s="4">
        <f>IF(AND(HRF[[#This Row],[6]]="G",HRF[[#This Row],[14]]="anulowane")=TRUE,1,0)</f>
        <v>0</v>
      </c>
      <c r="AM74" s="4">
        <f>IF(AND(HRF[[#This Row],[6]]="P",HRF[[#This Row],[14]]="nierozpoczęte")=TRUE,1,0)</f>
        <v>0</v>
      </c>
      <c r="AN74" s="4">
        <f>IF(AND(HRF[[#This Row],[6]]="P",HRF[[#This Row],[14]]="w trakcie realizacji ")=TRUE,1,0)</f>
        <v>0</v>
      </c>
      <c r="AO74" s="4">
        <f>IF(AND(HRF[[#This Row],[6]]="P",HRF[[#This Row],[14]]="zrealizowane")=TRUE,1,0)</f>
        <v>1</v>
      </c>
      <c r="AP74" s="4">
        <f>IF(AND(HRF[[#This Row],[6]]="P",HRF[[#This Row],[14]]="wstrzymane")=TRUE,1,0)</f>
        <v>0</v>
      </c>
      <c r="AQ74" s="4">
        <f>IF(AND(HRF[[#This Row],[6]]="P",HRF[[#This Row],[14]]="anulowane")=TRUE,1,0)</f>
        <v>0</v>
      </c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s="9" customFormat="1" ht="54.95" customHeight="1">
      <c r="A75" s="4"/>
      <c r="B75" s="77" t="s">
        <v>111</v>
      </c>
      <c r="C75" s="25" t="s">
        <v>199</v>
      </c>
      <c r="D75" s="84" t="s">
        <v>453</v>
      </c>
      <c r="E75" s="85" t="s">
        <v>281</v>
      </c>
      <c r="F75" s="18" t="s">
        <v>340</v>
      </c>
      <c r="G75" s="18" t="s">
        <v>24</v>
      </c>
      <c r="H75" s="6">
        <v>2017</v>
      </c>
      <c r="I75" s="6">
        <v>2020</v>
      </c>
      <c r="J75" s="7">
        <v>691996.35</v>
      </c>
      <c r="K75" s="49">
        <v>284.33</v>
      </c>
      <c r="L75" s="49">
        <v>0</v>
      </c>
      <c r="M75" s="49">
        <v>79.88</v>
      </c>
      <c r="N75" s="8" t="s">
        <v>207</v>
      </c>
      <c r="O75" s="59" t="s">
        <v>28</v>
      </c>
      <c r="P75" s="34">
        <v>1</v>
      </c>
      <c r="Q75" s="7"/>
      <c r="R75" s="35"/>
      <c r="S75" s="35"/>
      <c r="T75" s="35"/>
      <c r="U75" s="35"/>
      <c r="V75" s="35">
        <f t="shared" si="3"/>
        <v>0</v>
      </c>
      <c r="W75" s="6" t="s">
        <v>99</v>
      </c>
      <c r="X75" s="6"/>
      <c r="Y75" s="56" t="e">
        <f>IF(HRF[[#This Row],[31]]="WSKAŹNIK SPECYFICZNY",HRF[[#This Row],[15]]*#REF!,HRF[[#This Row],[32]]*#REF!+#REF!*#REF!+#REF!*#REF!)</f>
        <v>#REF!</v>
      </c>
      <c r="Z75" s="56" t="str">
        <f>IF(HRF[[#This Row],[31]]="WSKAŹNIK SPECYFICZNY","nie zdefinowano",HRF[[#This Row],[32]]*#REF!+#REF!*#REF!+#REF!*#REF!)</f>
        <v>nie zdefinowano</v>
      </c>
      <c r="AA75" s="56" t="str">
        <f>IF(HRF[[#This Row],[31]]="WSKAŹNIK SPECYFICZNY","nie zdefinowano",HRF[[#This Row],[32]]*#REF!+#REF!*#REF!+#REF!*#REF!)</f>
        <v>nie zdefinowano</v>
      </c>
      <c r="AB75" s="57" t="e">
        <f>IF(HRF[[#This Row],[31]]="WSKAŹNIK SPECYFICZNY",HRF[[#This Row],[15]]*#REF!,HRF[[#This Row],[32]]*#REF!+#REF!*#REF!+#REF!*#REF!)</f>
        <v>#REF!</v>
      </c>
      <c r="AC75" s="4"/>
      <c r="AD75" s="4">
        <f>HRF[[#This Row],[26]]*HRF[[#This Row],[25]]</f>
        <v>0</v>
      </c>
      <c r="AE75" s="4">
        <f>HRF[[#This Row],[27]]*HRF[[#This Row],[25]]</f>
        <v>0</v>
      </c>
      <c r="AF75" s="4">
        <f>HRF[[#This Row],[28]]*HRF[[#This Row],[25]]</f>
        <v>0</v>
      </c>
      <c r="AG75" s="4">
        <f>HRF[[#This Row],[29]]*HRF[[#This Row],[25]]</f>
        <v>0</v>
      </c>
      <c r="AH75" s="4">
        <f>IF(AND(HRF[[#This Row],[6]]="G",HRF[[#This Row],[14]]="nierozpoczęte")=TRUE,1,0)</f>
        <v>0</v>
      </c>
      <c r="AI75" s="4">
        <f>IF(AND(HRF[[#This Row],[6]]="G",HRF[[#This Row],[14]]="w trakcie realizacji ")=TRUE,1,0)</f>
        <v>0</v>
      </c>
      <c r="AJ75" s="4">
        <f>IF(AND(HRF[[#This Row],[6]]="G",HRF[[#This Row],[14]]="zrealizowane")=TRUE,1,0)</f>
        <v>0</v>
      </c>
      <c r="AK75" s="4">
        <f>IF(AND(HRF[[#This Row],[6]]="G",HRF[[#This Row],[14]]="wstrzymane")=TRUE,1,0)</f>
        <v>0</v>
      </c>
      <c r="AL75" s="4">
        <f>IF(AND(HRF[[#This Row],[6]]="G",HRF[[#This Row],[14]]="anulowane")=TRUE,1,0)</f>
        <v>0</v>
      </c>
      <c r="AM75" s="4">
        <f>IF(AND(HRF[[#This Row],[6]]="P",HRF[[#This Row],[14]]="nierozpoczęte")=TRUE,1,0)</f>
        <v>0</v>
      </c>
      <c r="AN75" s="4">
        <f>IF(AND(HRF[[#This Row],[6]]="P",HRF[[#This Row],[14]]="w trakcie realizacji ")=TRUE,1,0)</f>
        <v>0</v>
      </c>
      <c r="AO75" s="4">
        <f>IF(AND(HRF[[#This Row],[6]]="P",HRF[[#This Row],[14]]="zrealizowane")=TRUE,1,0)</f>
        <v>1</v>
      </c>
      <c r="AP75" s="4">
        <f>IF(AND(HRF[[#This Row],[6]]="P",HRF[[#This Row],[14]]="wstrzymane")=TRUE,1,0)</f>
        <v>0</v>
      </c>
      <c r="AQ75" s="4">
        <f>IF(AND(HRF[[#This Row],[6]]="P",HRF[[#This Row],[14]]="anulowane")=TRUE,1,0)</f>
        <v>0</v>
      </c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s="9" customFormat="1" ht="54.95" customHeight="1">
      <c r="A76" s="4"/>
      <c r="B76" s="77" t="s">
        <v>113</v>
      </c>
      <c r="C76" s="25" t="s">
        <v>199</v>
      </c>
      <c r="D76" s="84" t="s">
        <v>453</v>
      </c>
      <c r="E76" s="85" t="s">
        <v>282</v>
      </c>
      <c r="F76" s="18" t="s">
        <v>340</v>
      </c>
      <c r="G76" s="18" t="s">
        <v>24</v>
      </c>
      <c r="H76" s="6">
        <v>2017</v>
      </c>
      <c r="I76" s="6">
        <v>2020</v>
      </c>
      <c r="J76" s="7">
        <v>718165.45</v>
      </c>
      <c r="K76" s="49">
        <v>180.72</v>
      </c>
      <c r="L76" s="49">
        <v>0</v>
      </c>
      <c r="M76" s="49">
        <v>50.77</v>
      </c>
      <c r="N76" s="8" t="s">
        <v>207</v>
      </c>
      <c r="O76" s="59" t="s">
        <v>28</v>
      </c>
      <c r="P76" s="34">
        <v>1</v>
      </c>
      <c r="Q76" s="7"/>
      <c r="R76" s="35"/>
      <c r="S76" s="35"/>
      <c r="T76" s="35"/>
      <c r="U76" s="35"/>
      <c r="V76" s="35">
        <f t="shared" si="3"/>
        <v>0</v>
      </c>
      <c r="W76" s="6" t="s">
        <v>99</v>
      </c>
      <c r="X76" s="6"/>
      <c r="Y76" s="56" t="e">
        <f>IF(HRF[[#This Row],[31]]="WSKAŹNIK SPECYFICZNY",HRF[[#This Row],[15]]*#REF!,HRF[[#This Row],[32]]*#REF!+#REF!*#REF!+#REF!*#REF!)</f>
        <v>#REF!</v>
      </c>
      <c r="Z76" s="56" t="str">
        <f>IF(HRF[[#This Row],[31]]="WSKAŹNIK SPECYFICZNY","nie zdefinowano",HRF[[#This Row],[32]]*#REF!+#REF!*#REF!+#REF!*#REF!)</f>
        <v>nie zdefinowano</v>
      </c>
      <c r="AA76" s="56" t="str">
        <f>IF(HRF[[#This Row],[31]]="WSKAŹNIK SPECYFICZNY","nie zdefinowano",HRF[[#This Row],[32]]*#REF!+#REF!*#REF!+#REF!*#REF!)</f>
        <v>nie zdefinowano</v>
      </c>
      <c r="AB76" s="57" t="e">
        <f>IF(HRF[[#This Row],[31]]="WSKAŹNIK SPECYFICZNY",HRF[[#This Row],[15]]*#REF!,HRF[[#This Row],[32]]*#REF!+#REF!*#REF!+#REF!*#REF!)</f>
        <v>#REF!</v>
      </c>
      <c r="AC76" s="4"/>
      <c r="AD76" s="4">
        <f>HRF[[#This Row],[26]]*HRF[[#This Row],[25]]</f>
        <v>0</v>
      </c>
      <c r="AE76" s="4">
        <f>HRF[[#This Row],[27]]*HRF[[#This Row],[25]]</f>
        <v>0</v>
      </c>
      <c r="AF76" s="4">
        <f>HRF[[#This Row],[28]]*HRF[[#This Row],[25]]</f>
        <v>0</v>
      </c>
      <c r="AG76" s="4">
        <f>HRF[[#This Row],[29]]*HRF[[#This Row],[25]]</f>
        <v>0</v>
      </c>
      <c r="AH76" s="4">
        <f>IF(AND(HRF[[#This Row],[6]]="G",HRF[[#This Row],[14]]="nierozpoczęte")=TRUE,1,0)</f>
        <v>0</v>
      </c>
      <c r="AI76" s="4">
        <f>IF(AND(HRF[[#This Row],[6]]="G",HRF[[#This Row],[14]]="w trakcie realizacji ")=TRUE,1,0)</f>
        <v>0</v>
      </c>
      <c r="AJ76" s="4">
        <f>IF(AND(HRF[[#This Row],[6]]="G",HRF[[#This Row],[14]]="zrealizowane")=TRUE,1,0)</f>
        <v>0</v>
      </c>
      <c r="AK76" s="4">
        <f>IF(AND(HRF[[#This Row],[6]]="G",HRF[[#This Row],[14]]="wstrzymane")=TRUE,1,0)</f>
        <v>0</v>
      </c>
      <c r="AL76" s="4">
        <f>IF(AND(HRF[[#This Row],[6]]="G",HRF[[#This Row],[14]]="anulowane")=TRUE,1,0)</f>
        <v>0</v>
      </c>
      <c r="AM76" s="4">
        <f>IF(AND(HRF[[#This Row],[6]]="P",HRF[[#This Row],[14]]="nierozpoczęte")=TRUE,1,0)</f>
        <v>0</v>
      </c>
      <c r="AN76" s="4">
        <f>IF(AND(HRF[[#This Row],[6]]="P",HRF[[#This Row],[14]]="w trakcie realizacji ")=TRUE,1,0)</f>
        <v>0</v>
      </c>
      <c r="AO76" s="4">
        <f>IF(AND(HRF[[#This Row],[6]]="P",HRF[[#This Row],[14]]="zrealizowane")=TRUE,1,0)</f>
        <v>1</v>
      </c>
      <c r="AP76" s="4">
        <f>IF(AND(HRF[[#This Row],[6]]="P",HRF[[#This Row],[14]]="wstrzymane")=TRUE,1,0)</f>
        <v>0</v>
      </c>
      <c r="AQ76" s="4">
        <f>IF(AND(HRF[[#This Row],[6]]="P",HRF[[#This Row],[14]]="anulowane")=TRUE,1,0)</f>
        <v>0</v>
      </c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s="9" customFormat="1" ht="54.95" customHeight="1">
      <c r="A77" s="4"/>
      <c r="B77" s="77" t="s">
        <v>114</v>
      </c>
      <c r="C77" s="25" t="s">
        <v>199</v>
      </c>
      <c r="D77" s="84" t="s">
        <v>453</v>
      </c>
      <c r="E77" s="85" t="s">
        <v>283</v>
      </c>
      <c r="F77" s="18" t="s">
        <v>340</v>
      </c>
      <c r="G77" s="18" t="s">
        <v>24</v>
      </c>
      <c r="H77" s="6">
        <v>2017</v>
      </c>
      <c r="I77" s="6">
        <v>2020</v>
      </c>
      <c r="J77" s="7">
        <v>693845.15</v>
      </c>
      <c r="K77" s="49">
        <v>274.93</v>
      </c>
      <c r="L77" s="49">
        <v>0</v>
      </c>
      <c r="M77" s="49">
        <v>77.25</v>
      </c>
      <c r="N77" s="8" t="s">
        <v>207</v>
      </c>
      <c r="O77" s="59" t="s">
        <v>28</v>
      </c>
      <c r="P77" s="34">
        <v>1</v>
      </c>
      <c r="Q77" s="7"/>
      <c r="R77" s="35"/>
      <c r="S77" s="35"/>
      <c r="T77" s="35"/>
      <c r="U77" s="35"/>
      <c r="V77" s="35">
        <f t="shared" si="3"/>
        <v>0</v>
      </c>
      <c r="W77" s="6" t="s">
        <v>99</v>
      </c>
      <c r="X77" s="6"/>
      <c r="Y77" s="56" t="e">
        <f>IF(HRF[[#This Row],[31]]="WSKAŹNIK SPECYFICZNY",HRF[[#This Row],[15]]*#REF!,HRF[[#This Row],[32]]*#REF!+#REF!*#REF!+#REF!*#REF!)</f>
        <v>#REF!</v>
      </c>
      <c r="Z77" s="56" t="str">
        <f>IF(HRF[[#This Row],[31]]="WSKAŹNIK SPECYFICZNY","nie zdefinowano",HRF[[#This Row],[32]]*#REF!+#REF!*#REF!+#REF!*#REF!)</f>
        <v>nie zdefinowano</v>
      </c>
      <c r="AA77" s="56" t="str">
        <f>IF(HRF[[#This Row],[31]]="WSKAŹNIK SPECYFICZNY","nie zdefinowano",HRF[[#This Row],[32]]*#REF!+#REF!*#REF!+#REF!*#REF!)</f>
        <v>nie zdefinowano</v>
      </c>
      <c r="AB77" s="57" t="e">
        <f>IF(HRF[[#This Row],[31]]="WSKAŹNIK SPECYFICZNY",HRF[[#This Row],[15]]*#REF!,HRF[[#This Row],[32]]*#REF!+#REF!*#REF!+#REF!*#REF!)</f>
        <v>#REF!</v>
      </c>
      <c r="AC77" s="4"/>
      <c r="AD77" s="4">
        <f>HRF[[#This Row],[26]]*HRF[[#This Row],[25]]</f>
        <v>0</v>
      </c>
      <c r="AE77" s="4">
        <f>HRF[[#This Row],[27]]*HRF[[#This Row],[25]]</f>
        <v>0</v>
      </c>
      <c r="AF77" s="4">
        <f>HRF[[#This Row],[28]]*HRF[[#This Row],[25]]</f>
        <v>0</v>
      </c>
      <c r="AG77" s="4">
        <f>HRF[[#This Row],[29]]*HRF[[#This Row],[25]]</f>
        <v>0</v>
      </c>
      <c r="AH77" s="4">
        <f>IF(AND(HRF[[#This Row],[6]]="G",HRF[[#This Row],[14]]="nierozpoczęte")=TRUE,1,0)</f>
        <v>0</v>
      </c>
      <c r="AI77" s="4">
        <f>IF(AND(HRF[[#This Row],[6]]="G",HRF[[#This Row],[14]]="w trakcie realizacji ")=TRUE,1,0)</f>
        <v>0</v>
      </c>
      <c r="AJ77" s="4">
        <f>IF(AND(HRF[[#This Row],[6]]="G",HRF[[#This Row],[14]]="zrealizowane")=TRUE,1,0)</f>
        <v>0</v>
      </c>
      <c r="AK77" s="4">
        <f>IF(AND(HRF[[#This Row],[6]]="G",HRF[[#This Row],[14]]="wstrzymane")=TRUE,1,0)</f>
        <v>0</v>
      </c>
      <c r="AL77" s="4">
        <f>IF(AND(HRF[[#This Row],[6]]="G",HRF[[#This Row],[14]]="anulowane")=TRUE,1,0)</f>
        <v>0</v>
      </c>
      <c r="AM77" s="4">
        <f>IF(AND(HRF[[#This Row],[6]]="P",HRF[[#This Row],[14]]="nierozpoczęte")=TRUE,1,0)</f>
        <v>0</v>
      </c>
      <c r="AN77" s="4">
        <f>IF(AND(HRF[[#This Row],[6]]="P",HRF[[#This Row],[14]]="w trakcie realizacji ")=TRUE,1,0)</f>
        <v>0</v>
      </c>
      <c r="AO77" s="4">
        <f>IF(AND(HRF[[#This Row],[6]]="P",HRF[[#This Row],[14]]="zrealizowane")=TRUE,1,0)</f>
        <v>1</v>
      </c>
      <c r="AP77" s="4">
        <f>IF(AND(HRF[[#This Row],[6]]="P",HRF[[#This Row],[14]]="wstrzymane")=TRUE,1,0)</f>
        <v>0</v>
      </c>
      <c r="AQ77" s="4">
        <f>IF(AND(HRF[[#This Row],[6]]="P",HRF[[#This Row],[14]]="anulowane")=TRUE,1,0)</f>
        <v>0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s="9" customFormat="1" ht="54.95" customHeight="1">
      <c r="A78" s="4"/>
      <c r="B78" s="77" t="s">
        <v>115</v>
      </c>
      <c r="C78" s="25" t="s">
        <v>199</v>
      </c>
      <c r="D78" s="84" t="s">
        <v>456</v>
      </c>
      <c r="E78" s="85" t="s">
        <v>284</v>
      </c>
      <c r="F78" s="18" t="s">
        <v>341</v>
      </c>
      <c r="G78" s="18" t="s">
        <v>24</v>
      </c>
      <c r="H78" s="6">
        <v>2017</v>
      </c>
      <c r="I78" s="6">
        <v>2018</v>
      </c>
      <c r="J78" s="7">
        <v>1890000</v>
      </c>
      <c r="K78" s="49">
        <v>24.893999999999998</v>
      </c>
      <c r="L78" s="49" t="s">
        <v>12</v>
      </c>
      <c r="M78" s="49">
        <v>4.0999999999999996</v>
      </c>
      <c r="N78" s="8" t="s">
        <v>239</v>
      </c>
      <c r="O78" s="59" t="s">
        <v>27</v>
      </c>
      <c r="P78" s="34"/>
      <c r="Q78" s="7"/>
      <c r="R78" s="35"/>
      <c r="S78" s="35"/>
      <c r="T78" s="35"/>
      <c r="U78" s="35"/>
      <c r="V78" s="35">
        <f t="shared" si="3"/>
        <v>0</v>
      </c>
      <c r="W78" s="6"/>
      <c r="X78" s="6"/>
      <c r="Y78" s="56" t="e">
        <f>IF(HRF[[#This Row],[31]]="WSKAŹNIK SPECYFICZNY",HRF[[#This Row],[15]]*#REF!,HRF[[#This Row],[32]]*#REF!+#REF!*#REF!+#REF!*#REF!)</f>
        <v>#REF!</v>
      </c>
      <c r="Z78" s="56" t="e">
        <f>IF(HRF[[#This Row],[31]]="WSKAŹNIK SPECYFICZNY","nie zdefinowano",HRF[[#This Row],[32]]*#REF!+#REF!*#REF!+#REF!*#REF!)</f>
        <v>#REF!</v>
      </c>
      <c r="AA78" s="56" t="e">
        <f>IF(HRF[[#This Row],[31]]="WSKAŹNIK SPECYFICZNY","nie zdefinowano",HRF[[#This Row],[32]]*#REF!+#REF!*#REF!+#REF!*#REF!)</f>
        <v>#REF!</v>
      </c>
      <c r="AB78" s="57" t="e">
        <f>IF(HRF[[#This Row],[31]]="WSKAŹNIK SPECYFICZNY",HRF[[#This Row],[15]]*#REF!,HRF[[#This Row],[32]]*#REF!+#REF!*#REF!+#REF!*#REF!)</f>
        <v>#REF!</v>
      </c>
      <c r="AC78" s="4"/>
      <c r="AD78" s="4">
        <f>HRF[[#This Row],[26]]*HRF[[#This Row],[25]]</f>
        <v>0</v>
      </c>
      <c r="AE78" s="4">
        <f>HRF[[#This Row],[27]]*HRF[[#This Row],[25]]</f>
        <v>0</v>
      </c>
      <c r="AF78" s="4">
        <f>HRF[[#This Row],[28]]*HRF[[#This Row],[25]]</f>
        <v>0</v>
      </c>
      <c r="AG78" s="4">
        <f>HRF[[#This Row],[29]]*HRF[[#This Row],[25]]</f>
        <v>0</v>
      </c>
      <c r="AH78" s="4">
        <f>IF(AND(HRF[[#This Row],[6]]="G",HRF[[#This Row],[14]]="nierozpoczęte")=TRUE,1,0)</f>
        <v>0</v>
      </c>
      <c r="AI78" s="4">
        <f>IF(AND(HRF[[#This Row],[6]]="G",HRF[[#This Row],[14]]="w trakcie realizacji ")=TRUE,1,0)</f>
        <v>0</v>
      </c>
      <c r="AJ78" s="4">
        <f>IF(AND(HRF[[#This Row],[6]]="G",HRF[[#This Row],[14]]="zrealizowane")=TRUE,1,0)</f>
        <v>0</v>
      </c>
      <c r="AK78" s="4">
        <f>IF(AND(HRF[[#This Row],[6]]="G",HRF[[#This Row],[14]]="wstrzymane")=TRUE,1,0)</f>
        <v>0</v>
      </c>
      <c r="AL78" s="4">
        <f>IF(AND(HRF[[#This Row],[6]]="G",HRF[[#This Row],[14]]="anulowane")=TRUE,1,0)</f>
        <v>0</v>
      </c>
      <c r="AM78" s="4">
        <f>IF(AND(HRF[[#This Row],[6]]="P",HRF[[#This Row],[14]]="nierozpoczęte")=TRUE,1,0)</f>
        <v>0</v>
      </c>
      <c r="AN78" s="4">
        <f>IF(AND(HRF[[#This Row],[6]]="P",HRF[[#This Row],[14]]="w trakcie realizacji ")=TRUE,1,0)</f>
        <v>1</v>
      </c>
      <c r="AO78" s="4">
        <f>IF(AND(HRF[[#This Row],[6]]="P",HRF[[#This Row],[14]]="zrealizowane")=TRUE,1,0)</f>
        <v>0</v>
      </c>
      <c r="AP78" s="4">
        <f>IF(AND(HRF[[#This Row],[6]]="P",HRF[[#This Row],[14]]="wstrzymane")=TRUE,1,0)</f>
        <v>0</v>
      </c>
      <c r="AQ78" s="4">
        <f>IF(AND(HRF[[#This Row],[6]]="P",HRF[[#This Row],[14]]="anulowane")=TRUE,1,0)</f>
        <v>0</v>
      </c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s="9" customFormat="1" ht="54.95" customHeight="1">
      <c r="A79" s="4"/>
      <c r="B79" s="77" t="s">
        <v>116</v>
      </c>
      <c r="C79" s="25" t="s">
        <v>199</v>
      </c>
      <c r="D79" s="84" t="s">
        <v>453</v>
      </c>
      <c r="E79" s="85" t="s">
        <v>285</v>
      </c>
      <c r="F79" s="18" t="s">
        <v>342</v>
      </c>
      <c r="G79" s="18" t="s">
        <v>24</v>
      </c>
      <c r="H79" s="6">
        <v>2016</v>
      </c>
      <c r="I79" s="6">
        <v>2017</v>
      </c>
      <c r="J79" s="7">
        <v>2571832.19</v>
      </c>
      <c r="K79" s="49">
        <v>196.86</v>
      </c>
      <c r="L79" s="49">
        <v>0</v>
      </c>
      <c r="M79" s="49">
        <v>73.78</v>
      </c>
      <c r="N79" s="8" t="s">
        <v>207</v>
      </c>
      <c r="O79" s="59" t="s">
        <v>28</v>
      </c>
      <c r="P79" s="34">
        <v>1</v>
      </c>
      <c r="Q79" s="7"/>
      <c r="R79" s="35"/>
      <c r="S79" s="35"/>
      <c r="T79" s="35"/>
      <c r="U79" s="35"/>
      <c r="V79" s="35">
        <f t="shared" si="3"/>
        <v>0</v>
      </c>
      <c r="W79" s="6" t="s">
        <v>99</v>
      </c>
      <c r="X79" s="6"/>
      <c r="Y79" s="56" t="e">
        <f>IF(HRF[[#This Row],[31]]="WSKAŹNIK SPECYFICZNY",HRF[[#This Row],[15]]*#REF!,HRF[[#This Row],[32]]*#REF!+#REF!*#REF!+#REF!*#REF!)</f>
        <v>#REF!</v>
      </c>
      <c r="Z79" s="56" t="str">
        <f>IF(HRF[[#This Row],[31]]="WSKAŹNIK SPECYFICZNY","nie zdefinowano",HRF[[#This Row],[32]]*#REF!+#REF!*#REF!+#REF!*#REF!)</f>
        <v>nie zdefinowano</v>
      </c>
      <c r="AA79" s="56" t="str">
        <f>IF(HRF[[#This Row],[31]]="WSKAŹNIK SPECYFICZNY","nie zdefinowano",HRF[[#This Row],[32]]*#REF!+#REF!*#REF!+#REF!*#REF!)</f>
        <v>nie zdefinowano</v>
      </c>
      <c r="AB79" s="57" t="e">
        <f>IF(HRF[[#This Row],[31]]="WSKAŹNIK SPECYFICZNY",HRF[[#This Row],[15]]*#REF!,HRF[[#This Row],[32]]*#REF!+#REF!*#REF!+#REF!*#REF!)</f>
        <v>#REF!</v>
      </c>
      <c r="AC79" s="4"/>
      <c r="AD79" s="4">
        <f>HRF[[#This Row],[26]]*HRF[[#This Row],[25]]</f>
        <v>0</v>
      </c>
      <c r="AE79" s="4">
        <f>HRF[[#This Row],[27]]*HRF[[#This Row],[25]]</f>
        <v>0</v>
      </c>
      <c r="AF79" s="4">
        <f>HRF[[#This Row],[28]]*HRF[[#This Row],[25]]</f>
        <v>0</v>
      </c>
      <c r="AG79" s="4">
        <f>HRF[[#This Row],[29]]*HRF[[#This Row],[25]]</f>
        <v>0</v>
      </c>
      <c r="AH79" s="4">
        <f>IF(AND(HRF[[#This Row],[6]]="G",HRF[[#This Row],[14]]="nierozpoczęte")=TRUE,1,0)</f>
        <v>0</v>
      </c>
      <c r="AI79" s="4">
        <f>IF(AND(HRF[[#This Row],[6]]="G",HRF[[#This Row],[14]]="w trakcie realizacji ")=TRUE,1,0)</f>
        <v>0</v>
      </c>
      <c r="AJ79" s="4">
        <f>IF(AND(HRF[[#This Row],[6]]="G",HRF[[#This Row],[14]]="zrealizowane")=TRUE,1,0)</f>
        <v>0</v>
      </c>
      <c r="AK79" s="4">
        <f>IF(AND(HRF[[#This Row],[6]]="G",HRF[[#This Row],[14]]="wstrzymane")=TRUE,1,0)</f>
        <v>0</v>
      </c>
      <c r="AL79" s="4">
        <f>IF(AND(HRF[[#This Row],[6]]="G",HRF[[#This Row],[14]]="anulowane")=TRUE,1,0)</f>
        <v>0</v>
      </c>
      <c r="AM79" s="4">
        <f>IF(AND(HRF[[#This Row],[6]]="P",HRF[[#This Row],[14]]="nierozpoczęte")=TRUE,1,0)</f>
        <v>0</v>
      </c>
      <c r="AN79" s="4">
        <f>IF(AND(HRF[[#This Row],[6]]="P",HRF[[#This Row],[14]]="w trakcie realizacji ")=TRUE,1,0)</f>
        <v>0</v>
      </c>
      <c r="AO79" s="4">
        <f>IF(AND(HRF[[#This Row],[6]]="P",HRF[[#This Row],[14]]="zrealizowane")=TRUE,1,0)</f>
        <v>1</v>
      </c>
      <c r="AP79" s="4">
        <f>IF(AND(HRF[[#This Row],[6]]="P",HRF[[#This Row],[14]]="wstrzymane")=TRUE,1,0)</f>
        <v>0</v>
      </c>
      <c r="AQ79" s="4">
        <f>IF(AND(HRF[[#This Row],[6]]="P",HRF[[#This Row],[14]]="anulowane")=TRUE,1,0)</f>
        <v>0</v>
      </c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s="9" customFormat="1" ht="54.95" customHeight="1">
      <c r="A80" s="4"/>
      <c r="B80" s="77" t="s">
        <v>117</v>
      </c>
      <c r="C80" s="25" t="s">
        <v>199</v>
      </c>
      <c r="D80" s="84" t="s">
        <v>453</v>
      </c>
      <c r="E80" s="85" t="s">
        <v>286</v>
      </c>
      <c r="F80" s="17" t="s">
        <v>234</v>
      </c>
      <c r="G80" s="17" t="s">
        <v>24</v>
      </c>
      <c r="H80" s="6">
        <v>2017</v>
      </c>
      <c r="I80" s="6">
        <v>2017</v>
      </c>
      <c r="J80" s="7">
        <v>350000</v>
      </c>
      <c r="K80" s="49">
        <v>119.35</v>
      </c>
      <c r="L80" s="49" t="s">
        <v>12</v>
      </c>
      <c r="M80" s="49">
        <v>42</v>
      </c>
      <c r="N80" s="8" t="s">
        <v>207</v>
      </c>
      <c r="O80" s="59" t="s">
        <v>26</v>
      </c>
      <c r="P80" s="34"/>
      <c r="Q80" s="7"/>
      <c r="R80" s="35"/>
      <c r="S80" s="35"/>
      <c r="T80" s="35"/>
      <c r="U80" s="35"/>
      <c r="V80" s="35">
        <f t="shared" si="3"/>
        <v>0</v>
      </c>
      <c r="W80" s="6" t="s">
        <v>99</v>
      </c>
      <c r="X80" s="6"/>
      <c r="Y80" s="56" t="e">
        <f>IF(HRF[[#This Row],[31]]="WSKAŹNIK SPECYFICZNY",HRF[[#This Row],[15]]*#REF!,HRF[[#This Row],[32]]*#REF!+#REF!*#REF!+#REF!*#REF!)</f>
        <v>#REF!</v>
      </c>
      <c r="Z80" s="56" t="str">
        <f>IF(HRF[[#This Row],[31]]="WSKAŹNIK SPECYFICZNY","nie zdefinowano",HRF[[#This Row],[32]]*#REF!+#REF!*#REF!+#REF!*#REF!)</f>
        <v>nie zdefinowano</v>
      </c>
      <c r="AA80" s="56" t="str">
        <f>IF(HRF[[#This Row],[31]]="WSKAŹNIK SPECYFICZNY","nie zdefinowano",HRF[[#This Row],[32]]*#REF!+#REF!*#REF!+#REF!*#REF!)</f>
        <v>nie zdefinowano</v>
      </c>
      <c r="AB80" s="57" t="e">
        <f>IF(HRF[[#This Row],[31]]="WSKAŹNIK SPECYFICZNY",HRF[[#This Row],[15]]*#REF!,HRF[[#This Row],[32]]*#REF!+#REF!*#REF!+#REF!*#REF!)</f>
        <v>#REF!</v>
      </c>
      <c r="AC80" s="4"/>
      <c r="AD80" s="4">
        <f>HRF[[#This Row],[26]]*HRF[[#This Row],[25]]</f>
        <v>0</v>
      </c>
      <c r="AE80" s="4">
        <f>HRF[[#This Row],[27]]*HRF[[#This Row],[25]]</f>
        <v>0</v>
      </c>
      <c r="AF80" s="4">
        <f>HRF[[#This Row],[28]]*HRF[[#This Row],[25]]</f>
        <v>0</v>
      </c>
      <c r="AG80" s="4">
        <f>HRF[[#This Row],[29]]*HRF[[#This Row],[25]]</f>
        <v>0</v>
      </c>
      <c r="AH80" s="4">
        <f>IF(AND(HRF[[#This Row],[6]]="G",HRF[[#This Row],[14]]="nierozpoczęte")=TRUE,1,0)</f>
        <v>0</v>
      </c>
      <c r="AI80" s="4">
        <f>IF(AND(HRF[[#This Row],[6]]="G",HRF[[#This Row],[14]]="w trakcie realizacji ")=TRUE,1,0)</f>
        <v>0</v>
      </c>
      <c r="AJ80" s="4">
        <f>IF(AND(HRF[[#This Row],[6]]="G",HRF[[#This Row],[14]]="zrealizowane")=TRUE,1,0)</f>
        <v>0</v>
      </c>
      <c r="AK80" s="4">
        <f>IF(AND(HRF[[#This Row],[6]]="G",HRF[[#This Row],[14]]="wstrzymane")=TRUE,1,0)</f>
        <v>0</v>
      </c>
      <c r="AL80" s="4">
        <f>IF(AND(HRF[[#This Row],[6]]="G",HRF[[#This Row],[14]]="anulowane")=TRUE,1,0)</f>
        <v>0</v>
      </c>
      <c r="AM80" s="4">
        <f>IF(AND(HRF[[#This Row],[6]]="P",HRF[[#This Row],[14]]="nierozpoczęte")=TRUE,1,0)</f>
        <v>1</v>
      </c>
      <c r="AN80" s="4">
        <f>IF(AND(HRF[[#This Row],[6]]="P",HRF[[#This Row],[14]]="w trakcie realizacji ")=TRUE,1,0)</f>
        <v>0</v>
      </c>
      <c r="AO80" s="4">
        <f>IF(AND(HRF[[#This Row],[6]]="P",HRF[[#This Row],[14]]="zrealizowane")=TRUE,1,0)</f>
        <v>0</v>
      </c>
      <c r="AP80" s="4">
        <f>IF(AND(HRF[[#This Row],[6]]="P",HRF[[#This Row],[14]]="wstrzymane")=TRUE,1,0)</f>
        <v>0</v>
      </c>
      <c r="AQ80" s="4">
        <f>IF(AND(HRF[[#This Row],[6]]="P",HRF[[#This Row],[14]]="anulowane")=TRUE,1,0)</f>
        <v>0</v>
      </c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s="9" customFormat="1" ht="54.95" customHeight="1">
      <c r="A81" s="4"/>
      <c r="B81" s="77" t="s">
        <v>118</v>
      </c>
      <c r="C81" s="25" t="s">
        <v>199</v>
      </c>
      <c r="D81" s="84" t="s">
        <v>451</v>
      </c>
      <c r="E81" s="85" t="s">
        <v>287</v>
      </c>
      <c r="F81" s="17" t="s">
        <v>343</v>
      </c>
      <c r="G81" s="17" t="s">
        <v>23</v>
      </c>
      <c r="H81" s="6">
        <v>2016</v>
      </c>
      <c r="I81" s="6">
        <v>2017</v>
      </c>
      <c r="J81" s="11">
        <v>3420000</v>
      </c>
      <c r="K81" s="49">
        <v>1067.2360000000001</v>
      </c>
      <c r="L81" s="49">
        <v>0</v>
      </c>
      <c r="M81" s="49">
        <v>399.14626400000003</v>
      </c>
      <c r="N81" s="8" t="s">
        <v>362</v>
      </c>
      <c r="O81" s="59" t="s">
        <v>28</v>
      </c>
      <c r="P81" s="34">
        <v>1</v>
      </c>
      <c r="Q81" s="7"/>
      <c r="R81" s="35"/>
      <c r="S81" s="35"/>
      <c r="T81" s="35"/>
      <c r="U81" s="35"/>
      <c r="V81" s="35">
        <f t="shared" si="3"/>
        <v>0</v>
      </c>
      <c r="W81" s="6" t="s">
        <v>99</v>
      </c>
      <c r="X81" s="6"/>
      <c r="Y81" s="56" t="e">
        <f>IF(HRF[[#This Row],[31]]="WSKAŹNIK SPECYFICZNY",HRF[[#This Row],[15]]*#REF!,HRF[[#This Row],[32]]*#REF!+#REF!*#REF!+#REF!*#REF!)</f>
        <v>#REF!</v>
      </c>
      <c r="Z81" s="56" t="str">
        <f>IF(HRF[[#This Row],[31]]="WSKAŹNIK SPECYFICZNY","nie zdefinowano",HRF[[#This Row],[32]]*#REF!+#REF!*#REF!+#REF!*#REF!)</f>
        <v>nie zdefinowano</v>
      </c>
      <c r="AA81" s="56" t="str">
        <f>IF(HRF[[#This Row],[31]]="WSKAŹNIK SPECYFICZNY","nie zdefinowano",HRF[[#This Row],[32]]*#REF!+#REF!*#REF!+#REF!*#REF!)</f>
        <v>nie zdefinowano</v>
      </c>
      <c r="AB81" s="57" t="e">
        <f>IF(HRF[[#This Row],[31]]="WSKAŹNIK SPECYFICZNY",HRF[[#This Row],[15]]*#REF!,HRF[[#This Row],[32]]*#REF!+#REF!*#REF!+#REF!*#REF!)</f>
        <v>#REF!</v>
      </c>
      <c r="AC81" s="4"/>
      <c r="AD81" s="4">
        <f>HRF[[#This Row],[26]]*HRF[[#This Row],[25]]</f>
        <v>0</v>
      </c>
      <c r="AE81" s="4">
        <f>HRF[[#This Row],[27]]*HRF[[#This Row],[25]]</f>
        <v>0</v>
      </c>
      <c r="AF81" s="4">
        <f>HRF[[#This Row],[28]]*HRF[[#This Row],[25]]</f>
        <v>0</v>
      </c>
      <c r="AG81" s="4">
        <f>HRF[[#This Row],[29]]*HRF[[#This Row],[25]]</f>
        <v>0</v>
      </c>
      <c r="AH81" s="4">
        <f>IF(AND(HRF[[#This Row],[6]]="G",HRF[[#This Row],[14]]="nierozpoczęte")=TRUE,1,0)</f>
        <v>0</v>
      </c>
      <c r="AI81" s="4">
        <f>IF(AND(HRF[[#This Row],[6]]="G",HRF[[#This Row],[14]]="w trakcie realizacji ")=TRUE,1,0)</f>
        <v>0</v>
      </c>
      <c r="AJ81" s="4">
        <f>IF(AND(HRF[[#This Row],[6]]="G",HRF[[#This Row],[14]]="zrealizowane")=TRUE,1,0)</f>
        <v>1</v>
      </c>
      <c r="AK81" s="4">
        <f>IF(AND(HRF[[#This Row],[6]]="G",HRF[[#This Row],[14]]="wstrzymane")=TRUE,1,0)</f>
        <v>0</v>
      </c>
      <c r="AL81" s="4">
        <f>IF(AND(HRF[[#This Row],[6]]="G",HRF[[#This Row],[14]]="anulowane")=TRUE,1,0)</f>
        <v>0</v>
      </c>
      <c r="AM81" s="4">
        <f>IF(AND(HRF[[#This Row],[6]]="P",HRF[[#This Row],[14]]="nierozpoczęte")=TRUE,1,0)</f>
        <v>0</v>
      </c>
      <c r="AN81" s="4">
        <f>IF(AND(HRF[[#This Row],[6]]="P",HRF[[#This Row],[14]]="w trakcie realizacji ")=TRUE,1,0)</f>
        <v>0</v>
      </c>
      <c r="AO81" s="4">
        <f>IF(AND(HRF[[#This Row],[6]]="P",HRF[[#This Row],[14]]="zrealizowane")=TRUE,1,0)</f>
        <v>0</v>
      </c>
      <c r="AP81" s="4">
        <f>IF(AND(HRF[[#This Row],[6]]="P",HRF[[#This Row],[14]]="wstrzymane")=TRUE,1,0)</f>
        <v>0</v>
      </c>
      <c r="AQ81" s="4">
        <f>IF(AND(HRF[[#This Row],[6]]="P",HRF[[#This Row],[14]]="anulowane")=TRUE,1,0)</f>
        <v>0</v>
      </c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s="9" customFormat="1" ht="54.95" customHeight="1">
      <c r="A82" s="4"/>
      <c r="B82" s="77" t="s">
        <v>119</v>
      </c>
      <c r="C82" s="25" t="s">
        <v>199</v>
      </c>
      <c r="D82" s="84" t="s">
        <v>451</v>
      </c>
      <c r="E82" s="85" t="s">
        <v>288</v>
      </c>
      <c r="F82" s="17" t="s">
        <v>343</v>
      </c>
      <c r="G82" s="17" t="s">
        <v>23</v>
      </c>
      <c r="H82" s="6">
        <v>2016</v>
      </c>
      <c r="I82" s="6">
        <v>2018</v>
      </c>
      <c r="J82" s="7">
        <v>1000000</v>
      </c>
      <c r="K82" s="49">
        <v>209.25800000000001</v>
      </c>
      <c r="L82" s="49">
        <v>0</v>
      </c>
      <c r="M82" s="49">
        <v>78.262492000000009</v>
      </c>
      <c r="N82" s="8" t="s">
        <v>363</v>
      </c>
      <c r="O82" s="59" t="s">
        <v>28</v>
      </c>
      <c r="P82" s="34">
        <v>1</v>
      </c>
      <c r="Q82" s="7"/>
      <c r="R82" s="35"/>
      <c r="S82" s="35"/>
      <c r="T82" s="35"/>
      <c r="U82" s="35"/>
      <c r="V82" s="35">
        <f t="shared" si="3"/>
        <v>0</v>
      </c>
      <c r="W82" s="6" t="s">
        <v>99</v>
      </c>
      <c r="X82" s="6"/>
      <c r="Y82" s="56" t="e">
        <f>IF(HRF[[#This Row],[31]]="WSKAŹNIK SPECYFICZNY",HRF[[#This Row],[15]]*#REF!,HRF[[#This Row],[32]]*#REF!+#REF!*#REF!+#REF!*#REF!)</f>
        <v>#REF!</v>
      </c>
      <c r="Z82" s="56" t="str">
        <f>IF(HRF[[#This Row],[31]]="WSKAŹNIK SPECYFICZNY","nie zdefinowano",HRF[[#This Row],[32]]*#REF!+#REF!*#REF!+#REF!*#REF!)</f>
        <v>nie zdefinowano</v>
      </c>
      <c r="AA82" s="56" t="str">
        <f>IF(HRF[[#This Row],[31]]="WSKAŹNIK SPECYFICZNY","nie zdefinowano",HRF[[#This Row],[32]]*#REF!+#REF!*#REF!+#REF!*#REF!)</f>
        <v>nie zdefinowano</v>
      </c>
      <c r="AB82" s="57" t="e">
        <f>IF(HRF[[#This Row],[31]]="WSKAŹNIK SPECYFICZNY",HRF[[#This Row],[15]]*#REF!,HRF[[#This Row],[32]]*#REF!+#REF!*#REF!+#REF!*#REF!)</f>
        <v>#REF!</v>
      </c>
      <c r="AC82" s="4"/>
      <c r="AD82" s="4">
        <f>HRF[[#This Row],[26]]*HRF[[#This Row],[25]]</f>
        <v>0</v>
      </c>
      <c r="AE82" s="4">
        <f>HRF[[#This Row],[27]]*HRF[[#This Row],[25]]</f>
        <v>0</v>
      </c>
      <c r="AF82" s="4">
        <f>HRF[[#This Row],[28]]*HRF[[#This Row],[25]]</f>
        <v>0</v>
      </c>
      <c r="AG82" s="4">
        <f>HRF[[#This Row],[29]]*HRF[[#This Row],[25]]</f>
        <v>0</v>
      </c>
      <c r="AH82" s="4">
        <f>IF(AND(HRF[[#This Row],[6]]="G",HRF[[#This Row],[14]]="nierozpoczęte")=TRUE,1,0)</f>
        <v>0</v>
      </c>
      <c r="AI82" s="4">
        <f>IF(AND(HRF[[#This Row],[6]]="G",HRF[[#This Row],[14]]="w trakcie realizacji ")=TRUE,1,0)</f>
        <v>0</v>
      </c>
      <c r="AJ82" s="4">
        <f>IF(AND(HRF[[#This Row],[6]]="G",HRF[[#This Row],[14]]="zrealizowane")=TRUE,1,0)</f>
        <v>1</v>
      </c>
      <c r="AK82" s="4">
        <f>IF(AND(HRF[[#This Row],[6]]="G",HRF[[#This Row],[14]]="wstrzymane")=TRUE,1,0)</f>
        <v>0</v>
      </c>
      <c r="AL82" s="4">
        <f>IF(AND(HRF[[#This Row],[6]]="G",HRF[[#This Row],[14]]="anulowane")=TRUE,1,0)</f>
        <v>0</v>
      </c>
      <c r="AM82" s="4">
        <f>IF(AND(HRF[[#This Row],[6]]="P",HRF[[#This Row],[14]]="nierozpoczęte")=TRUE,1,0)</f>
        <v>0</v>
      </c>
      <c r="AN82" s="4">
        <f>IF(AND(HRF[[#This Row],[6]]="P",HRF[[#This Row],[14]]="w trakcie realizacji ")=TRUE,1,0)</f>
        <v>0</v>
      </c>
      <c r="AO82" s="4">
        <f>IF(AND(HRF[[#This Row],[6]]="P",HRF[[#This Row],[14]]="zrealizowane")=TRUE,1,0)</f>
        <v>0</v>
      </c>
      <c r="AP82" s="4">
        <f>IF(AND(HRF[[#This Row],[6]]="P",HRF[[#This Row],[14]]="wstrzymane")=TRUE,1,0)</f>
        <v>0</v>
      </c>
      <c r="AQ82" s="4">
        <f>IF(AND(HRF[[#This Row],[6]]="P",HRF[[#This Row],[14]]="anulowane")=TRUE,1,0)</f>
        <v>0</v>
      </c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s="9" customFormat="1" ht="54.95" customHeight="1">
      <c r="A83" s="4"/>
      <c r="B83" s="77" t="s">
        <v>120</v>
      </c>
      <c r="C83" s="25" t="s">
        <v>199</v>
      </c>
      <c r="D83" s="84" t="s">
        <v>451</v>
      </c>
      <c r="E83" s="85" t="s">
        <v>289</v>
      </c>
      <c r="F83" s="10" t="s">
        <v>343</v>
      </c>
      <c r="G83" s="10" t="s">
        <v>23</v>
      </c>
      <c r="H83" s="6">
        <v>2014</v>
      </c>
      <c r="I83" s="6">
        <v>2016</v>
      </c>
      <c r="J83" s="7">
        <v>2630000</v>
      </c>
      <c r="K83" s="49">
        <v>328.42500000000001</v>
      </c>
      <c r="L83" s="49">
        <v>0</v>
      </c>
      <c r="M83" s="49">
        <v>122.83095</v>
      </c>
      <c r="N83" s="8" t="s">
        <v>363</v>
      </c>
      <c r="O83" s="59" t="s">
        <v>28</v>
      </c>
      <c r="P83" s="34">
        <v>1</v>
      </c>
      <c r="Q83" s="7"/>
      <c r="R83" s="35"/>
      <c r="S83" s="35"/>
      <c r="T83" s="35"/>
      <c r="U83" s="35"/>
      <c r="V83" s="35">
        <f t="shared" si="3"/>
        <v>0</v>
      </c>
      <c r="W83" s="6" t="s">
        <v>99</v>
      </c>
      <c r="X83" s="6"/>
      <c r="Y83" s="56" t="e">
        <f>IF(HRF[[#This Row],[31]]="WSKAŹNIK SPECYFICZNY",HRF[[#This Row],[15]]*#REF!,HRF[[#This Row],[32]]*#REF!+#REF!*#REF!+#REF!*#REF!)</f>
        <v>#REF!</v>
      </c>
      <c r="Z83" s="56" t="str">
        <f>IF(HRF[[#This Row],[31]]="WSKAŹNIK SPECYFICZNY","nie zdefinowano",HRF[[#This Row],[32]]*#REF!+#REF!*#REF!+#REF!*#REF!)</f>
        <v>nie zdefinowano</v>
      </c>
      <c r="AA83" s="56" t="str">
        <f>IF(HRF[[#This Row],[31]]="WSKAŹNIK SPECYFICZNY","nie zdefinowano",HRF[[#This Row],[32]]*#REF!+#REF!*#REF!+#REF!*#REF!)</f>
        <v>nie zdefinowano</v>
      </c>
      <c r="AB83" s="57" t="e">
        <f>IF(HRF[[#This Row],[31]]="WSKAŹNIK SPECYFICZNY",HRF[[#This Row],[15]]*#REF!,HRF[[#This Row],[32]]*#REF!+#REF!*#REF!+#REF!*#REF!)</f>
        <v>#REF!</v>
      </c>
      <c r="AC83" s="4"/>
      <c r="AD83" s="4">
        <f>HRF[[#This Row],[26]]*HRF[[#This Row],[25]]</f>
        <v>0</v>
      </c>
      <c r="AE83" s="4">
        <f>HRF[[#This Row],[27]]*HRF[[#This Row],[25]]</f>
        <v>0</v>
      </c>
      <c r="AF83" s="4">
        <f>HRF[[#This Row],[28]]*HRF[[#This Row],[25]]</f>
        <v>0</v>
      </c>
      <c r="AG83" s="4">
        <f>HRF[[#This Row],[29]]*HRF[[#This Row],[25]]</f>
        <v>0</v>
      </c>
      <c r="AH83" s="4">
        <f>IF(AND(HRF[[#This Row],[6]]="G",HRF[[#This Row],[14]]="nierozpoczęte")=TRUE,1,0)</f>
        <v>0</v>
      </c>
      <c r="AI83" s="4">
        <f>IF(AND(HRF[[#This Row],[6]]="G",HRF[[#This Row],[14]]="w trakcie realizacji ")=TRUE,1,0)</f>
        <v>0</v>
      </c>
      <c r="AJ83" s="4">
        <f>IF(AND(HRF[[#This Row],[6]]="G",HRF[[#This Row],[14]]="zrealizowane")=TRUE,1,0)</f>
        <v>1</v>
      </c>
      <c r="AK83" s="4">
        <f>IF(AND(HRF[[#This Row],[6]]="G",HRF[[#This Row],[14]]="wstrzymane")=TRUE,1,0)</f>
        <v>0</v>
      </c>
      <c r="AL83" s="4">
        <f>IF(AND(HRF[[#This Row],[6]]="G",HRF[[#This Row],[14]]="anulowane")=TRUE,1,0)</f>
        <v>0</v>
      </c>
      <c r="AM83" s="4">
        <f>IF(AND(HRF[[#This Row],[6]]="P",HRF[[#This Row],[14]]="nierozpoczęte")=TRUE,1,0)</f>
        <v>0</v>
      </c>
      <c r="AN83" s="4">
        <f>IF(AND(HRF[[#This Row],[6]]="P",HRF[[#This Row],[14]]="w trakcie realizacji ")=TRUE,1,0)</f>
        <v>0</v>
      </c>
      <c r="AO83" s="4">
        <f>IF(AND(HRF[[#This Row],[6]]="P",HRF[[#This Row],[14]]="zrealizowane")=TRUE,1,0)</f>
        <v>0</v>
      </c>
      <c r="AP83" s="4">
        <f>IF(AND(HRF[[#This Row],[6]]="P",HRF[[#This Row],[14]]="wstrzymane")=TRUE,1,0)</f>
        <v>0</v>
      </c>
      <c r="AQ83" s="4">
        <f>IF(AND(HRF[[#This Row],[6]]="P",HRF[[#This Row],[14]]="anulowane")=TRUE,1,0)</f>
        <v>0</v>
      </c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s="9" customFormat="1" ht="54.95" customHeight="1">
      <c r="A84" s="4"/>
      <c r="B84" s="77" t="s">
        <v>121</v>
      </c>
      <c r="C84" s="25" t="s">
        <v>199</v>
      </c>
      <c r="D84" s="84" t="s">
        <v>451</v>
      </c>
      <c r="E84" s="85" t="s">
        <v>290</v>
      </c>
      <c r="F84" s="10" t="s">
        <v>343</v>
      </c>
      <c r="G84" s="17" t="s">
        <v>23</v>
      </c>
      <c r="H84" s="6">
        <v>2015</v>
      </c>
      <c r="I84" s="6">
        <v>2016</v>
      </c>
      <c r="J84" s="7">
        <v>2400000</v>
      </c>
      <c r="K84" s="49">
        <v>420.435</v>
      </c>
      <c r="L84" s="49" t="s">
        <v>12</v>
      </c>
      <c r="M84" s="49">
        <v>157.24269000000001</v>
      </c>
      <c r="N84" s="8" t="s">
        <v>363</v>
      </c>
      <c r="O84" s="59" t="s">
        <v>27</v>
      </c>
      <c r="P84" s="34"/>
      <c r="Q84" s="7"/>
      <c r="R84" s="35"/>
      <c r="S84" s="35"/>
      <c r="T84" s="35"/>
      <c r="U84" s="35"/>
      <c r="V84" s="35">
        <f t="shared" si="3"/>
        <v>0</v>
      </c>
      <c r="W84" s="6" t="s">
        <v>99</v>
      </c>
      <c r="X84" s="6"/>
      <c r="Y84" s="56" t="e">
        <f>IF(HRF[[#This Row],[31]]="WSKAŹNIK SPECYFICZNY",HRF[[#This Row],[15]]*#REF!,HRF[[#This Row],[32]]*#REF!+#REF!*#REF!+#REF!*#REF!)</f>
        <v>#REF!</v>
      </c>
      <c r="Z84" s="56" t="str">
        <f>IF(HRF[[#This Row],[31]]="WSKAŹNIK SPECYFICZNY","nie zdefinowano",HRF[[#This Row],[32]]*#REF!+#REF!*#REF!+#REF!*#REF!)</f>
        <v>nie zdefinowano</v>
      </c>
      <c r="AA84" s="56" t="str">
        <f>IF(HRF[[#This Row],[31]]="WSKAŹNIK SPECYFICZNY","nie zdefinowano",HRF[[#This Row],[32]]*#REF!+#REF!*#REF!+#REF!*#REF!)</f>
        <v>nie zdefinowano</v>
      </c>
      <c r="AB84" s="57" t="e">
        <f>IF(HRF[[#This Row],[31]]="WSKAŹNIK SPECYFICZNY",HRF[[#This Row],[15]]*#REF!,HRF[[#This Row],[32]]*#REF!+#REF!*#REF!+#REF!*#REF!)</f>
        <v>#REF!</v>
      </c>
      <c r="AC84" s="4"/>
      <c r="AD84" s="4">
        <f>HRF[[#This Row],[26]]*HRF[[#This Row],[25]]</f>
        <v>0</v>
      </c>
      <c r="AE84" s="4">
        <f>HRF[[#This Row],[27]]*HRF[[#This Row],[25]]</f>
        <v>0</v>
      </c>
      <c r="AF84" s="4">
        <f>HRF[[#This Row],[28]]*HRF[[#This Row],[25]]</f>
        <v>0</v>
      </c>
      <c r="AG84" s="4">
        <f>HRF[[#This Row],[29]]*HRF[[#This Row],[25]]</f>
        <v>0</v>
      </c>
      <c r="AH84" s="4">
        <f>IF(AND(HRF[[#This Row],[6]]="G",HRF[[#This Row],[14]]="nierozpoczęte")=TRUE,1,0)</f>
        <v>0</v>
      </c>
      <c r="AI84" s="4">
        <f>IF(AND(HRF[[#This Row],[6]]="G",HRF[[#This Row],[14]]="w trakcie realizacji ")=TRUE,1,0)</f>
        <v>1</v>
      </c>
      <c r="AJ84" s="4">
        <f>IF(AND(HRF[[#This Row],[6]]="G",HRF[[#This Row],[14]]="zrealizowane")=TRUE,1,0)</f>
        <v>0</v>
      </c>
      <c r="AK84" s="4">
        <f>IF(AND(HRF[[#This Row],[6]]="G",HRF[[#This Row],[14]]="wstrzymane")=TRUE,1,0)</f>
        <v>0</v>
      </c>
      <c r="AL84" s="4">
        <f>IF(AND(HRF[[#This Row],[6]]="G",HRF[[#This Row],[14]]="anulowane")=TRUE,1,0)</f>
        <v>0</v>
      </c>
      <c r="AM84" s="4">
        <f>IF(AND(HRF[[#This Row],[6]]="P",HRF[[#This Row],[14]]="nierozpoczęte")=TRUE,1,0)</f>
        <v>0</v>
      </c>
      <c r="AN84" s="4">
        <f>IF(AND(HRF[[#This Row],[6]]="P",HRF[[#This Row],[14]]="w trakcie realizacji ")=TRUE,1,0)</f>
        <v>0</v>
      </c>
      <c r="AO84" s="4">
        <f>IF(AND(HRF[[#This Row],[6]]="P",HRF[[#This Row],[14]]="zrealizowane")=TRUE,1,0)</f>
        <v>0</v>
      </c>
      <c r="AP84" s="4">
        <f>IF(AND(HRF[[#This Row],[6]]="P",HRF[[#This Row],[14]]="wstrzymane")=TRUE,1,0)</f>
        <v>0</v>
      </c>
      <c r="AQ84" s="4">
        <f>IF(AND(HRF[[#This Row],[6]]="P",HRF[[#This Row],[14]]="anulowane")=TRUE,1,0)</f>
        <v>0</v>
      </c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s="9" customFormat="1" ht="54.95" customHeight="1">
      <c r="A85" s="4"/>
      <c r="B85" s="77" t="s">
        <v>122</v>
      </c>
      <c r="C85" s="25" t="s">
        <v>199</v>
      </c>
      <c r="D85" s="84" t="s">
        <v>451</v>
      </c>
      <c r="E85" s="85" t="s">
        <v>291</v>
      </c>
      <c r="F85" s="10" t="s">
        <v>343</v>
      </c>
      <c r="G85" s="17" t="s">
        <v>23</v>
      </c>
      <c r="H85" s="6">
        <v>2016</v>
      </c>
      <c r="I85" s="6">
        <v>2016</v>
      </c>
      <c r="J85" s="7">
        <v>2207000</v>
      </c>
      <c r="K85" s="49">
        <v>250</v>
      </c>
      <c r="L85" s="49">
        <v>0</v>
      </c>
      <c r="M85" s="49">
        <v>71</v>
      </c>
      <c r="N85" s="8" t="s">
        <v>187</v>
      </c>
      <c r="O85" s="59" t="s">
        <v>28</v>
      </c>
      <c r="P85" s="34">
        <v>1</v>
      </c>
      <c r="Q85" s="7"/>
      <c r="R85" s="35"/>
      <c r="S85" s="35"/>
      <c r="T85" s="35"/>
      <c r="U85" s="35"/>
      <c r="V85" s="35">
        <f t="shared" si="3"/>
        <v>0</v>
      </c>
      <c r="W85" s="6" t="s">
        <v>99</v>
      </c>
      <c r="X85" s="6"/>
      <c r="Y85" s="56" t="e">
        <f>IF(HRF[[#This Row],[31]]="WSKAŹNIK SPECYFICZNY",HRF[[#This Row],[15]]*#REF!,HRF[[#This Row],[32]]*#REF!+#REF!*#REF!+#REF!*#REF!)</f>
        <v>#REF!</v>
      </c>
      <c r="Z85" s="56" t="str">
        <f>IF(HRF[[#This Row],[31]]="WSKAŹNIK SPECYFICZNY","nie zdefinowano",HRF[[#This Row],[32]]*#REF!+#REF!*#REF!+#REF!*#REF!)</f>
        <v>nie zdefinowano</v>
      </c>
      <c r="AA85" s="56" t="str">
        <f>IF(HRF[[#This Row],[31]]="WSKAŹNIK SPECYFICZNY","nie zdefinowano",HRF[[#This Row],[32]]*#REF!+#REF!*#REF!+#REF!*#REF!)</f>
        <v>nie zdefinowano</v>
      </c>
      <c r="AB85" s="57" t="e">
        <f>IF(HRF[[#This Row],[31]]="WSKAŹNIK SPECYFICZNY",HRF[[#This Row],[15]]*#REF!,HRF[[#This Row],[32]]*#REF!+#REF!*#REF!+#REF!*#REF!)</f>
        <v>#REF!</v>
      </c>
      <c r="AC85" s="4"/>
      <c r="AD85" s="4">
        <f>HRF[[#This Row],[26]]*HRF[[#This Row],[25]]</f>
        <v>0</v>
      </c>
      <c r="AE85" s="4">
        <f>HRF[[#This Row],[27]]*HRF[[#This Row],[25]]</f>
        <v>0</v>
      </c>
      <c r="AF85" s="4">
        <f>HRF[[#This Row],[28]]*HRF[[#This Row],[25]]</f>
        <v>0</v>
      </c>
      <c r="AG85" s="4">
        <f>HRF[[#This Row],[29]]*HRF[[#This Row],[25]]</f>
        <v>0</v>
      </c>
      <c r="AH85" s="4">
        <f>IF(AND(HRF[[#This Row],[6]]="G",HRF[[#This Row],[14]]="nierozpoczęte")=TRUE,1,0)</f>
        <v>0</v>
      </c>
      <c r="AI85" s="4">
        <f>IF(AND(HRF[[#This Row],[6]]="G",HRF[[#This Row],[14]]="w trakcie realizacji ")=TRUE,1,0)</f>
        <v>0</v>
      </c>
      <c r="AJ85" s="4">
        <f>IF(AND(HRF[[#This Row],[6]]="G",HRF[[#This Row],[14]]="zrealizowane")=TRUE,1,0)</f>
        <v>1</v>
      </c>
      <c r="AK85" s="4">
        <f>IF(AND(HRF[[#This Row],[6]]="G",HRF[[#This Row],[14]]="wstrzymane")=TRUE,1,0)</f>
        <v>0</v>
      </c>
      <c r="AL85" s="4">
        <f>IF(AND(HRF[[#This Row],[6]]="G",HRF[[#This Row],[14]]="anulowane")=TRUE,1,0)</f>
        <v>0</v>
      </c>
      <c r="AM85" s="4">
        <f>IF(AND(HRF[[#This Row],[6]]="P",HRF[[#This Row],[14]]="nierozpoczęte")=TRUE,1,0)</f>
        <v>0</v>
      </c>
      <c r="AN85" s="4">
        <f>IF(AND(HRF[[#This Row],[6]]="P",HRF[[#This Row],[14]]="w trakcie realizacji ")=TRUE,1,0)</f>
        <v>0</v>
      </c>
      <c r="AO85" s="4">
        <f>IF(AND(HRF[[#This Row],[6]]="P",HRF[[#This Row],[14]]="zrealizowane")=TRUE,1,0)</f>
        <v>0</v>
      </c>
      <c r="AP85" s="4">
        <f>IF(AND(HRF[[#This Row],[6]]="P",HRF[[#This Row],[14]]="wstrzymane")=TRUE,1,0)</f>
        <v>0</v>
      </c>
      <c r="AQ85" s="4">
        <f>IF(AND(HRF[[#This Row],[6]]="P",HRF[[#This Row],[14]]="anulowane")=TRUE,1,0)</f>
        <v>0</v>
      </c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s="9" customFormat="1" ht="54.95" customHeight="1">
      <c r="A86" s="4"/>
      <c r="B86" s="77" t="s">
        <v>123</v>
      </c>
      <c r="C86" s="25" t="s">
        <v>199</v>
      </c>
      <c r="D86" s="84" t="s">
        <v>451</v>
      </c>
      <c r="E86" s="85" t="s">
        <v>292</v>
      </c>
      <c r="F86" s="10" t="s">
        <v>343</v>
      </c>
      <c r="G86" s="17" t="s">
        <v>23</v>
      </c>
      <c r="H86" s="6">
        <v>2016</v>
      </c>
      <c r="I86" s="6">
        <v>2017</v>
      </c>
      <c r="J86" s="11">
        <v>1785000</v>
      </c>
      <c r="K86" s="49">
        <v>305.15899999999999</v>
      </c>
      <c r="L86" s="49">
        <v>0</v>
      </c>
      <c r="M86" s="49">
        <v>114.12946599999999</v>
      </c>
      <c r="N86" s="8" t="s">
        <v>363</v>
      </c>
      <c r="O86" s="59" t="s">
        <v>28</v>
      </c>
      <c r="P86" s="34">
        <v>1</v>
      </c>
      <c r="Q86" s="7"/>
      <c r="R86" s="35"/>
      <c r="S86" s="35"/>
      <c r="T86" s="35"/>
      <c r="U86" s="35"/>
      <c r="V86" s="35">
        <f t="shared" si="3"/>
        <v>0</v>
      </c>
      <c r="W86" s="6" t="s">
        <v>99</v>
      </c>
      <c r="X86" s="6"/>
      <c r="Y86" s="56" t="e">
        <f>IF(HRF[[#This Row],[31]]="WSKAŹNIK SPECYFICZNY",HRF[[#This Row],[15]]*#REF!,HRF[[#This Row],[32]]*#REF!+#REF!*#REF!+#REF!*#REF!)</f>
        <v>#REF!</v>
      </c>
      <c r="Z86" s="56" t="str">
        <f>IF(HRF[[#This Row],[31]]="WSKAŹNIK SPECYFICZNY","nie zdefinowano",HRF[[#This Row],[32]]*#REF!+#REF!*#REF!+#REF!*#REF!)</f>
        <v>nie zdefinowano</v>
      </c>
      <c r="AA86" s="56" t="str">
        <f>IF(HRF[[#This Row],[31]]="WSKAŹNIK SPECYFICZNY","nie zdefinowano",HRF[[#This Row],[32]]*#REF!+#REF!*#REF!+#REF!*#REF!)</f>
        <v>nie zdefinowano</v>
      </c>
      <c r="AB86" s="57" t="e">
        <f>IF(HRF[[#This Row],[31]]="WSKAŹNIK SPECYFICZNY",HRF[[#This Row],[15]]*#REF!,HRF[[#This Row],[32]]*#REF!+#REF!*#REF!+#REF!*#REF!)</f>
        <v>#REF!</v>
      </c>
      <c r="AC86" s="4"/>
      <c r="AD86" s="4">
        <f>HRF[[#This Row],[26]]*HRF[[#This Row],[25]]</f>
        <v>0</v>
      </c>
      <c r="AE86" s="4">
        <f>HRF[[#This Row],[27]]*HRF[[#This Row],[25]]</f>
        <v>0</v>
      </c>
      <c r="AF86" s="4">
        <f>HRF[[#This Row],[28]]*HRF[[#This Row],[25]]</f>
        <v>0</v>
      </c>
      <c r="AG86" s="4">
        <f>HRF[[#This Row],[29]]*HRF[[#This Row],[25]]</f>
        <v>0</v>
      </c>
      <c r="AH86" s="4">
        <f>IF(AND(HRF[[#This Row],[6]]="G",HRF[[#This Row],[14]]="nierozpoczęte")=TRUE,1,0)</f>
        <v>0</v>
      </c>
      <c r="AI86" s="4">
        <f>IF(AND(HRF[[#This Row],[6]]="G",HRF[[#This Row],[14]]="w trakcie realizacji ")=TRUE,1,0)</f>
        <v>0</v>
      </c>
      <c r="AJ86" s="4">
        <f>IF(AND(HRF[[#This Row],[6]]="G",HRF[[#This Row],[14]]="zrealizowane")=TRUE,1,0)</f>
        <v>1</v>
      </c>
      <c r="AK86" s="4">
        <f>IF(AND(HRF[[#This Row],[6]]="G",HRF[[#This Row],[14]]="wstrzymane")=TRUE,1,0)</f>
        <v>0</v>
      </c>
      <c r="AL86" s="4">
        <f>IF(AND(HRF[[#This Row],[6]]="G",HRF[[#This Row],[14]]="anulowane")=TRUE,1,0)</f>
        <v>0</v>
      </c>
      <c r="AM86" s="4">
        <f>IF(AND(HRF[[#This Row],[6]]="P",HRF[[#This Row],[14]]="nierozpoczęte")=TRUE,1,0)</f>
        <v>0</v>
      </c>
      <c r="AN86" s="4">
        <f>IF(AND(HRF[[#This Row],[6]]="P",HRF[[#This Row],[14]]="w trakcie realizacji ")=TRUE,1,0)</f>
        <v>0</v>
      </c>
      <c r="AO86" s="4">
        <f>IF(AND(HRF[[#This Row],[6]]="P",HRF[[#This Row],[14]]="zrealizowane")=TRUE,1,0)</f>
        <v>0</v>
      </c>
      <c r="AP86" s="4">
        <f>IF(AND(HRF[[#This Row],[6]]="P",HRF[[#This Row],[14]]="wstrzymane")=TRUE,1,0)</f>
        <v>0</v>
      </c>
      <c r="AQ86" s="4">
        <f>IF(AND(HRF[[#This Row],[6]]="P",HRF[[#This Row],[14]]="anulowane")=TRUE,1,0)</f>
        <v>0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s="9" customFormat="1" ht="54.95" customHeight="1">
      <c r="A87" s="4"/>
      <c r="B87" s="77" t="s">
        <v>124</v>
      </c>
      <c r="C87" s="25" t="s">
        <v>199</v>
      </c>
      <c r="D87" s="84" t="s">
        <v>451</v>
      </c>
      <c r="E87" s="85" t="s">
        <v>293</v>
      </c>
      <c r="F87" s="10" t="s">
        <v>343</v>
      </c>
      <c r="G87" s="17" t="s">
        <v>23</v>
      </c>
      <c r="H87" s="6">
        <v>2016</v>
      </c>
      <c r="I87" s="6">
        <v>2017</v>
      </c>
      <c r="J87" s="7">
        <v>2400000</v>
      </c>
      <c r="K87" s="49">
        <v>532.16300000000001</v>
      </c>
      <c r="L87" s="49">
        <v>0</v>
      </c>
      <c r="M87" s="49">
        <v>199.02896200000001</v>
      </c>
      <c r="N87" s="8" t="s">
        <v>187</v>
      </c>
      <c r="O87" s="59" t="s">
        <v>28</v>
      </c>
      <c r="P87" s="34">
        <v>1</v>
      </c>
      <c r="Q87" s="7"/>
      <c r="R87" s="35"/>
      <c r="S87" s="35"/>
      <c r="T87" s="35"/>
      <c r="U87" s="35"/>
      <c r="V87" s="35">
        <f t="shared" si="3"/>
        <v>0</v>
      </c>
      <c r="W87" s="6" t="s">
        <v>99</v>
      </c>
      <c r="X87" s="6"/>
      <c r="Y87" s="56" t="e">
        <f>IF(HRF[[#This Row],[31]]="WSKAŹNIK SPECYFICZNY",HRF[[#This Row],[15]]*#REF!,HRF[[#This Row],[32]]*#REF!+#REF!*#REF!+#REF!*#REF!)</f>
        <v>#REF!</v>
      </c>
      <c r="Z87" s="56" t="str">
        <f>IF(HRF[[#This Row],[31]]="WSKAŹNIK SPECYFICZNY","nie zdefinowano",HRF[[#This Row],[32]]*#REF!+#REF!*#REF!+#REF!*#REF!)</f>
        <v>nie zdefinowano</v>
      </c>
      <c r="AA87" s="56" t="str">
        <f>IF(HRF[[#This Row],[31]]="WSKAŹNIK SPECYFICZNY","nie zdefinowano",HRF[[#This Row],[32]]*#REF!+#REF!*#REF!+#REF!*#REF!)</f>
        <v>nie zdefinowano</v>
      </c>
      <c r="AB87" s="57" t="e">
        <f>IF(HRF[[#This Row],[31]]="WSKAŹNIK SPECYFICZNY",HRF[[#This Row],[15]]*#REF!,HRF[[#This Row],[32]]*#REF!+#REF!*#REF!+#REF!*#REF!)</f>
        <v>#REF!</v>
      </c>
      <c r="AC87" s="4"/>
      <c r="AD87" s="4">
        <f>HRF[[#This Row],[26]]*HRF[[#This Row],[25]]</f>
        <v>0</v>
      </c>
      <c r="AE87" s="4">
        <f>HRF[[#This Row],[27]]*HRF[[#This Row],[25]]</f>
        <v>0</v>
      </c>
      <c r="AF87" s="4">
        <f>HRF[[#This Row],[28]]*HRF[[#This Row],[25]]</f>
        <v>0</v>
      </c>
      <c r="AG87" s="4">
        <f>HRF[[#This Row],[29]]*HRF[[#This Row],[25]]</f>
        <v>0</v>
      </c>
      <c r="AH87" s="4">
        <f>IF(AND(HRF[[#This Row],[6]]="G",HRF[[#This Row],[14]]="nierozpoczęte")=TRUE,1,0)</f>
        <v>0</v>
      </c>
      <c r="AI87" s="4">
        <f>IF(AND(HRF[[#This Row],[6]]="G",HRF[[#This Row],[14]]="w trakcie realizacji ")=TRUE,1,0)</f>
        <v>0</v>
      </c>
      <c r="AJ87" s="4">
        <f>IF(AND(HRF[[#This Row],[6]]="G",HRF[[#This Row],[14]]="zrealizowane")=TRUE,1,0)</f>
        <v>1</v>
      </c>
      <c r="AK87" s="4">
        <f>IF(AND(HRF[[#This Row],[6]]="G",HRF[[#This Row],[14]]="wstrzymane")=TRUE,1,0)</f>
        <v>0</v>
      </c>
      <c r="AL87" s="4">
        <f>IF(AND(HRF[[#This Row],[6]]="G",HRF[[#This Row],[14]]="anulowane")=TRUE,1,0)</f>
        <v>0</v>
      </c>
      <c r="AM87" s="4">
        <f>IF(AND(HRF[[#This Row],[6]]="P",HRF[[#This Row],[14]]="nierozpoczęte")=TRUE,1,0)</f>
        <v>0</v>
      </c>
      <c r="AN87" s="4">
        <f>IF(AND(HRF[[#This Row],[6]]="P",HRF[[#This Row],[14]]="w trakcie realizacji ")=TRUE,1,0)</f>
        <v>0</v>
      </c>
      <c r="AO87" s="4">
        <f>IF(AND(HRF[[#This Row],[6]]="P",HRF[[#This Row],[14]]="zrealizowane")=TRUE,1,0)</f>
        <v>0</v>
      </c>
      <c r="AP87" s="4">
        <f>IF(AND(HRF[[#This Row],[6]]="P",HRF[[#This Row],[14]]="wstrzymane")=TRUE,1,0)</f>
        <v>0</v>
      </c>
      <c r="AQ87" s="4">
        <f>IF(AND(HRF[[#This Row],[6]]="P",HRF[[#This Row],[14]]="anulowane")=TRUE,1,0)</f>
        <v>0</v>
      </c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s="9" customFormat="1" ht="54.95" customHeight="1">
      <c r="A88" s="4"/>
      <c r="B88" s="77" t="s">
        <v>125</v>
      </c>
      <c r="C88" s="25" t="s">
        <v>199</v>
      </c>
      <c r="D88" s="84" t="s">
        <v>452</v>
      </c>
      <c r="E88" s="85" t="s">
        <v>294</v>
      </c>
      <c r="F88" s="10" t="s">
        <v>369</v>
      </c>
      <c r="G88" s="17" t="s">
        <v>23</v>
      </c>
      <c r="H88" s="6">
        <v>2016</v>
      </c>
      <c r="I88" s="6">
        <v>2018</v>
      </c>
      <c r="J88" s="7">
        <v>15000000</v>
      </c>
      <c r="K88" s="49">
        <v>526.88099999999997</v>
      </c>
      <c r="L88" s="49" t="s">
        <v>12</v>
      </c>
      <c r="M88" s="49">
        <v>150.38999999999999</v>
      </c>
      <c r="N88" s="8" t="s">
        <v>207</v>
      </c>
      <c r="O88" s="59" t="s">
        <v>27</v>
      </c>
      <c r="P88" s="34"/>
      <c r="Q88" s="7"/>
      <c r="R88" s="35"/>
      <c r="S88" s="35"/>
      <c r="T88" s="35"/>
      <c r="U88" s="35"/>
      <c r="V88" s="35">
        <f t="shared" si="3"/>
        <v>0</v>
      </c>
      <c r="W88" s="6"/>
      <c r="X88" s="6"/>
      <c r="Y88" s="56" t="e">
        <f>IF(HRF[[#This Row],[31]]="WSKAŹNIK SPECYFICZNY",HRF[[#This Row],[15]]*#REF!,HRF[[#This Row],[32]]*#REF!+#REF!*#REF!+#REF!*#REF!)</f>
        <v>#REF!</v>
      </c>
      <c r="Z88" s="56" t="e">
        <f>IF(HRF[[#This Row],[31]]="WSKAŹNIK SPECYFICZNY","nie zdefinowano",HRF[[#This Row],[32]]*#REF!+#REF!*#REF!+#REF!*#REF!)</f>
        <v>#REF!</v>
      </c>
      <c r="AA88" s="56" t="e">
        <f>IF(HRF[[#This Row],[31]]="WSKAŹNIK SPECYFICZNY","nie zdefinowano",HRF[[#This Row],[32]]*#REF!+#REF!*#REF!+#REF!*#REF!)</f>
        <v>#REF!</v>
      </c>
      <c r="AB88" s="57" t="e">
        <f>IF(HRF[[#This Row],[31]]="WSKAŹNIK SPECYFICZNY",HRF[[#This Row],[15]]*#REF!,HRF[[#This Row],[32]]*#REF!+#REF!*#REF!+#REF!*#REF!)</f>
        <v>#REF!</v>
      </c>
      <c r="AC88" s="4"/>
      <c r="AD88" s="4">
        <f>HRF[[#This Row],[26]]*HRF[[#This Row],[25]]</f>
        <v>0</v>
      </c>
      <c r="AE88" s="4">
        <f>HRF[[#This Row],[27]]*HRF[[#This Row],[25]]</f>
        <v>0</v>
      </c>
      <c r="AF88" s="4">
        <f>HRF[[#This Row],[28]]*HRF[[#This Row],[25]]</f>
        <v>0</v>
      </c>
      <c r="AG88" s="4">
        <f>HRF[[#This Row],[29]]*HRF[[#This Row],[25]]</f>
        <v>0</v>
      </c>
      <c r="AH88" s="4">
        <f>IF(AND(HRF[[#This Row],[6]]="G",HRF[[#This Row],[14]]="nierozpoczęte")=TRUE,1,0)</f>
        <v>0</v>
      </c>
      <c r="AI88" s="4">
        <f>IF(AND(HRF[[#This Row],[6]]="G",HRF[[#This Row],[14]]="w trakcie realizacji ")=TRUE,1,0)</f>
        <v>1</v>
      </c>
      <c r="AJ88" s="4">
        <f>IF(AND(HRF[[#This Row],[6]]="G",HRF[[#This Row],[14]]="zrealizowane")=TRUE,1,0)</f>
        <v>0</v>
      </c>
      <c r="AK88" s="4">
        <f>IF(AND(HRF[[#This Row],[6]]="G",HRF[[#This Row],[14]]="wstrzymane")=TRUE,1,0)</f>
        <v>0</v>
      </c>
      <c r="AL88" s="4">
        <f>IF(AND(HRF[[#This Row],[6]]="G",HRF[[#This Row],[14]]="anulowane")=TRUE,1,0)</f>
        <v>0</v>
      </c>
      <c r="AM88" s="4">
        <f>IF(AND(HRF[[#This Row],[6]]="P",HRF[[#This Row],[14]]="nierozpoczęte")=TRUE,1,0)</f>
        <v>0</v>
      </c>
      <c r="AN88" s="4">
        <f>IF(AND(HRF[[#This Row],[6]]="P",HRF[[#This Row],[14]]="w trakcie realizacji ")=TRUE,1,0)</f>
        <v>0</v>
      </c>
      <c r="AO88" s="4">
        <f>IF(AND(HRF[[#This Row],[6]]="P",HRF[[#This Row],[14]]="zrealizowane")=TRUE,1,0)</f>
        <v>0</v>
      </c>
      <c r="AP88" s="4">
        <f>IF(AND(HRF[[#This Row],[6]]="P",HRF[[#This Row],[14]]="wstrzymane")=TRUE,1,0)</f>
        <v>0</v>
      </c>
      <c r="AQ88" s="4">
        <f>IF(AND(HRF[[#This Row],[6]]="P",HRF[[#This Row],[14]]="anulowane")=TRUE,1,0)</f>
        <v>0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s="9" customFormat="1" ht="54.95" customHeight="1">
      <c r="A89" s="4"/>
      <c r="B89" s="77" t="s">
        <v>126</v>
      </c>
      <c r="C89" s="25" t="s">
        <v>199</v>
      </c>
      <c r="D89" s="84" t="s">
        <v>453</v>
      </c>
      <c r="E89" s="85" t="s">
        <v>295</v>
      </c>
      <c r="F89" s="17" t="s">
        <v>344</v>
      </c>
      <c r="G89" s="17" t="s">
        <v>24</v>
      </c>
      <c r="H89" s="6">
        <v>2016</v>
      </c>
      <c r="I89" s="6">
        <v>2017</v>
      </c>
      <c r="J89" s="7">
        <v>1981320</v>
      </c>
      <c r="K89" s="49">
        <v>154.053</v>
      </c>
      <c r="L89" s="49">
        <v>0</v>
      </c>
      <c r="M89" s="49">
        <v>88.16</v>
      </c>
      <c r="N89" s="8" t="s">
        <v>207</v>
      </c>
      <c r="O89" s="59" t="s">
        <v>28</v>
      </c>
      <c r="P89" s="34">
        <v>1</v>
      </c>
      <c r="Q89" s="7"/>
      <c r="R89" s="35"/>
      <c r="S89" s="35"/>
      <c r="T89" s="35"/>
      <c r="U89" s="35"/>
      <c r="V89" s="35">
        <f t="shared" si="3"/>
        <v>0</v>
      </c>
      <c r="W89" s="6" t="s">
        <v>99</v>
      </c>
      <c r="X89" s="6"/>
      <c r="Y89" s="56" t="e">
        <f>IF(HRF[[#This Row],[31]]="WSKAŹNIK SPECYFICZNY",HRF[[#This Row],[15]]*#REF!,HRF[[#This Row],[32]]*#REF!+#REF!*#REF!+#REF!*#REF!)</f>
        <v>#REF!</v>
      </c>
      <c r="Z89" s="56" t="str">
        <f>IF(HRF[[#This Row],[31]]="WSKAŹNIK SPECYFICZNY","nie zdefinowano",HRF[[#This Row],[32]]*#REF!+#REF!*#REF!+#REF!*#REF!)</f>
        <v>nie zdefinowano</v>
      </c>
      <c r="AA89" s="56" t="str">
        <f>IF(HRF[[#This Row],[31]]="WSKAŹNIK SPECYFICZNY","nie zdefinowano",HRF[[#This Row],[32]]*#REF!+#REF!*#REF!+#REF!*#REF!)</f>
        <v>nie zdefinowano</v>
      </c>
      <c r="AB89" s="57" t="e">
        <f>IF(HRF[[#This Row],[31]]="WSKAŹNIK SPECYFICZNY",HRF[[#This Row],[15]]*#REF!,HRF[[#This Row],[32]]*#REF!+#REF!*#REF!+#REF!*#REF!)</f>
        <v>#REF!</v>
      </c>
      <c r="AC89" s="4"/>
      <c r="AD89" s="4">
        <f>HRF[[#This Row],[26]]*HRF[[#This Row],[25]]</f>
        <v>0</v>
      </c>
      <c r="AE89" s="4">
        <f>HRF[[#This Row],[27]]*HRF[[#This Row],[25]]</f>
        <v>0</v>
      </c>
      <c r="AF89" s="4">
        <f>HRF[[#This Row],[28]]*HRF[[#This Row],[25]]</f>
        <v>0</v>
      </c>
      <c r="AG89" s="4">
        <f>HRF[[#This Row],[29]]*HRF[[#This Row],[25]]</f>
        <v>0</v>
      </c>
      <c r="AH89" s="4">
        <f>IF(AND(HRF[[#This Row],[6]]="G",HRF[[#This Row],[14]]="nierozpoczęte")=TRUE,1,0)</f>
        <v>0</v>
      </c>
      <c r="AI89" s="4">
        <f>IF(AND(HRF[[#This Row],[6]]="G",HRF[[#This Row],[14]]="w trakcie realizacji ")=TRUE,1,0)</f>
        <v>0</v>
      </c>
      <c r="AJ89" s="4">
        <f>IF(AND(HRF[[#This Row],[6]]="G",HRF[[#This Row],[14]]="zrealizowane")=TRUE,1,0)</f>
        <v>0</v>
      </c>
      <c r="AK89" s="4">
        <f>IF(AND(HRF[[#This Row],[6]]="G",HRF[[#This Row],[14]]="wstrzymane")=TRUE,1,0)</f>
        <v>0</v>
      </c>
      <c r="AL89" s="4">
        <f>IF(AND(HRF[[#This Row],[6]]="G",HRF[[#This Row],[14]]="anulowane")=TRUE,1,0)</f>
        <v>0</v>
      </c>
      <c r="AM89" s="4">
        <f>IF(AND(HRF[[#This Row],[6]]="P",HRF[[#This Row],[14]]="nierozpoczęte")=TRUE,1,0)</f>
        <v>0</v>
      </c>
      <c r="AN89" s="4">
        <f>IF(AND(HRF[[#This Row],[6]]="P",HRF[[#This Row],[14]]="w trakcie realizacji ")=TRUE,1,0)</f>
        <v>0</v>
      </c>
      <c r="AO89" s="4">
        <f>IF(AND(HRF[[#This Row],[6]]="P",HRF[[#This Row],[14]]="zrealizowane")=TRUE,1,0)</f>
        <v>1</v>
      </c>
      <c r="AP89" s="4">
        <f>IF(AND(HRF[[#This Row],[6]]="P",HRF[[#This Row],[14]]="wstrzymane")=TRUE,1,0)</f>
        <v>0</v>
      </c>
      <c r="AQ89" s="4">
        <f>IF(AND(HRF[[#This Row],[6]]="P",HRF[[#This Row],[14]]="anulowane")=TRUE,1,0)</f>
        <v>0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s="9" customFormat="1" ht="54.95" customHeight="1">
      <c r="A90" s="4"/>
      <c r="B90" s="77" t="s">
        <v>127</v>
      </c>
      <c r="C90" s="25" t="s">
        <v>199</v>
      </c>
      <c r="D90" s="84" t="s">
        <v>453</v>
      </c>
      <c r="E90" s="85" t="s">
        <v>296</v>
      </c>
      <c r="F90" s="17" t="s">
        <v>345</v>
      </c>
      <c r="G90" s="17" t="s">
        <v>24</v>
      </c>
      <c r="H90" s="6">
        <v>2017</v>
      </c>
      <c r="I90" s="6">
        <v>2018</v>
      </c>
      <c r="J90" s="11">
        <v>2633496.4300000002</v>
      </c>
      <c r="K90" s="49">
        <v>343.733</v>
      </c>
      <c r="L90" s="49" t="s">
        <v>12</v>
      </c>
      <c r="M90" s="49">
        <v>194</v>
      </c>
      <c r="N90" s="8" t="s">
        <v>239</v>
      </c>
      <c r="O90" s="59" t="s">
        <v>26</v>
      </c>
      <c r="P90" s="34"/>
      <c r="Q90" s="7"/>
      <c r="R90" s="35"/>
      <c r="S90" s="35"/>
      <c r="T90" s="35"/>
      <c r="U90" s="35"/>
      <c r="V90" s="35">
        <f t="shared" si="3"/>
        <v>0</v>
      </c>
      <c r="W90" s="6" t="s">
        <v>99</v>
      </c>
      <c r="X90" s="6"/>
      <c r="Y90" s="56" t="e">
        <f>IF(HRF[[#This Row],[31]]="WSKAŹNIK SPECYFICZNY",HRF[[#This Row],[15]]*#REF!,HRF[[#This Row],[32]]*#REF!+#REF!*#REF!+#REF!*#REF!)</f>
        <v>#REF!</v>
      </c>
      <c r="Z90" s="56" t="str">
        <f>IF(HRF[[#This Row],[31]]="WSKAŹNIK SPECYFICZNY","nie zdefinowano",HRF[[#This Row],[32]]*#REF!+#REF!*#REF!+#REF!*#REF!)</f>
        <v>nie zdefinowano</v>
      </c>
      <c r="AA90" s="56" t="str">
        <f>IF(HRF[[#This Row],[31]]="WSKAŹNIK SPECYFICZNY","nie zdefinowano",HRF[[#This Row],[32]]*#REF!+#REF!*#REF!+#REF!*#REF!)</f>
        <v>nie zdefinowano</v>
      </c>
      <c r="AB90" s="57" t="e">
        <f>IF(HRF[[#This Row],[31]]="WSKAŹNIK SPECYFICZNY",HRF[[#This Row],[15]]*#REF!,HRF[[#This Row],[32]]*#REF!+#REF!*#REF!+#REF!*#REF!)</f>
        <v>#REF!</v>
      </c>
      <c r="AC90" s="4"/>
      <c r="AD90" s="4">
        <f>HRF[[#This Row],[26]]*HRF[[#This Row],[25]]</f>
        <v>0</v>
      </c>
      <c r="AE90" s="4">
        <f>HRF[[#This Row],[27]]*HRF[[#This Row],[25]]</f>
        <v>0</v>
      </c>
      <c r="AF90" s="4">
        <f>HRF[[#This Row],[28]]*HRF[[#This Row],[25]]</f>
        <v>0</v>
      </c>
      <c r="AG90" s="4">
        <f>HRF[[#This Row],[29]]*HRF[[#This Row],[25]]</f>
        <v>0</v>
      </c>
      <c r="AH90" s="4">
        <f>IF(AND(HRF[[#This Row],[6]]="G",HRF[[#This Row],[14]]="nierozpoczęte")=TRUE,1,0)</f>
        <v>0</v>
      </c>
      <c r="AI90" s="4">
        <f>IF(AND(HRF[[#This Row],[6]]="G",HRF[[#This Row],[14]]="w trakcie realizacji ")=TRUE,1,0)</f>
        <v>0</v>
      </c>
      <c r="AJ90" s="4">
        <f>IF(AND(HRF[[#This Row],[6]]="G",HRF[[#This Row],[14]]="zrealizowane")=TRUE,1,0)</f>
        <v>0</v>
      </c>
      <c r="AK90" s="4">
        <f>IF(AND(HRF[[#This Row],[6]]="G",HRF[[#This Row],[14]]="wstrzymane")=TRUE,1,0)</f>
        <v>0</v>
      </c>
      <c r="AL90" s="4">
        <f>IF(AND(HRF[[#This Row],[6]]="G",HRF[[#This Row],[14]]="anulowane")=TRUE,1,0)</f>
        <v>0</v>
      </c>
      <c r="AM90" s="4">
        <f>IF(AND(HRF[[#This Row],[6]]="P",HRF[[#This Row],[14]]="nierozpoczęte")=TRUE,1,0)</f>
        <v>1</v>
      </c>
      <c r="AN90" s="4">
        <f>IF(AND(HRF[[#This Row],[6]]="P",HRF[[#This Row],[14]]="w trakcie realizacji ")=TRUE,1,0)</f>
        <v>0</v>
      </c>
      <c r="AO90" s="4">
        <f>IF(AND(HRF[[#This Row],[6]]="P",HRF[[#This Row],[14]]="zrealizowane")=TRUE,1,0)</f>
        <v>0</v>
      </c>
      <c r="AP90" s="4">
        <f>IF(AND(HRF[[#This Row],[6]]="P",HRF[[#This Row],[14]]="wstrzymane")=TRUE,1,0)</f>
        <v>0</v>
      </c>
      <c r="AQ90" s="4">
        <f>IF(AND(HRF[[#This Row],[6]]="P",HRF[[#This Row],[14]]="anulowane")=TRUE,1,0)</f>
        <v>0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s="9" customFormat="1" ht="54.95" customHeight="1">
      <c r="A91" s="4"/>
      <c r="B91" s="77" t="s">
        <v>128</v>
      </c>
      <c r="C91" s="25" t="s">
        <v>199</v>
      </c>
      <c r="D91" s="84" t="s">
        <v>453</v>
      </c>
      <c r="E91" s="85" t="s">
        <v>297</v>
      </c>
      <c r="F91" s="17" t="s">
        <v>345</v>
      </c>
      <c r="G91" s="17" t="s">
        <v>24</v>
      </c>
      <c r="H91" s="6">
        <v>2017</v>
      </c>
      <c r="I91" s="6">
        <v>2018</v>
      </c>
      <c r="J91" s="7">
        <v>428846.21</v>
      </c>
      <c r="K91" s="49">
        <v>124.28700000000001</v>
      </c>
      <c r="L91" s="49" t="s">
        <v>12</v>
      </c>
      <c r="M91" s="49">
        <v>21</v>
      </c>
      <c r="N91" s="8" t="s">
        <v>239</v>
      </c>
      <c r="O91" s="59" t="s">
        <v>26</v>
      </c>
      <c r="P91" s="34"/>
      <c r="Q91" s="7"/>
      <c r="R91" s="35"/>
      <c r="S91" s="35"/>
      <c r="T91" s="35"/>
      <c r="U91" s="35"/>
      <c r="V91" s="35">
        <f t="shared" si="3"/>
        <v>0</v>
      </c>
      <c r="W91" s="6"/>
      <c r="X91" s="6"/>
      <c r="Y91" s="56" t="e">
        <f>IF(HRF[[#This Row],[31]]="WSKAŹNIK SPECYFICZNY",HRF[[#This Row],[15]]*#REF!,HRF[[#This Row],[32]]*#REF!+#REF!*#REF!+#REF!*#REF!)</f>
        <v>#REF!</v>
      </c>
      <c r="Z91" s="56" t="e">
        <f>IF(HRF[[#This Row],[31]]="WSKAŹNIK SPECYFICZNY","nie zdefinowano",HRF[[#This Row],[32]]*#REF!+#REF!*#REF!+#REF!*#REF!)</f>
        <v>#REF!</v>
      </c>
      <c r="AA91" s="56" t="e">
        <f>IF(HRF[[#This Row],[31]]="WSKAŹNIK SPECYFICZNY","nie zdefinowano",HRF[[#This Row],[32]]*#REF!+#REF!*#REF!+#REF!*#REF!)</f>
        <v>#REF!</v>
      </c>
      <c r="AB91" s="57" t="e">
        <f>IF(HRF[[#This Row],[31]]="WSKAŹNIK SPECYFICZNY",HRF[[#This Row],[15]]*#REF!,HRF[[#This Row],[32]]*#REF!+#REF!*#REF!+#REF!*#REF!)</f>
        <v>#REF!</v>
      </c>
      <c r="AC91" s="4"/>
      <c r="AD91" s="4">
        <f>HRF[[#This Row],[26]]*HRF[[#This Row],[25]]</f>
        <v>0</v>
      </c>
      <c r="AE91" s="4">
        <f>HRF[[#This Row],[27]]*HRF[[#This Row],[25]]</f>
        <v>0</v>
      </c>
      <c r="AF91" s="4">
        <f>HRF[[#This Row],[28]]*HRF[[#This Row],[25]]</f>
        <v>0</v>
      </c>
      <c r="AG91" s="4">
        <f>HRF[[#This Row],[29]]*HRF[[#This Row],[25]]</f>
        <v>0</v>
      </c>
      <c r="AH91" s="4">
        <f>IF(AND(HRF[[#This Row],[6]]="G",HRF[[#This Row],[14]]="nierozpoczęte")=TRUE,1,0)</f>
        <v>0</v>
      </c>
      <c r="AI91" s="4">
        <f>IF(AND(HRF[[#This Row],[6]]="G",HRF[[#This Row],[14]]="w trakcie realizacji ")=TRUE,1,0)</f>
        <v>0</v>
      </c>
      <c r="AJ91" s="4">
        <f>IF(AND(HRF[[#This Row],[6]]="G",HRF[[#This Row],[14]]="zrealizowane")=TRUE,1,0)</f>
        <v>0</v>
      </c>
      <c r="AK91" s="4">
        <f>IF(AND(HRF[[#This Row],[6]]="G",HRF[[#This Row],[14]]="wstrzymane")=TRUE,1,0)</f>
        <v>0</v>
      </c>
      <c r="AL91" s="4">
        <f>IF(AND(HRF[[#This Row],[6]]="G",HRF[[#This Row],[14]]="anulowane")=TRUE,1,0)</f>
        <v>0</v>
      </c>
      <c r="AM91" s="4">
        <f>IF(AND(HRF[[#This Row],[6]]="P",HRF[[#This Row],[14]]="nierozpoczęte")=TRUE,1,0)</f>
        <v>1</v>
      </c>
      <c r="AN91" s="4">
        <f>IF(AND(HRF[[#This Row],[6]]="P",HRF[[#This Row],[14]]="w trakcie realizacji ")=TRUE,1,0)</f>
        <v>0</v>
      </c>
      <c r="AO91" s="4">
        <f>IF(AND(HRF[[#This Row],[6]]="P",HRF[[#This Row],[14]]="zrealizowane")=TRUE,1,0)</f>
        <v>0</v>
      </c>
      <c r="AP91" s="4">
        <f>IF(AND(HRF[[#This Row],[6]]="P",HRF[[#This Row],[14]]="wstrzymane")=TRUE,1,0)</f>
        <v>0</v>
      </c>
      <c r="AQ91" s="4">
        <f>IF(AND(HRF[[#This Row],[6]]="P",HRF[[#This Row],[14]]="anulowane")=TRUE,1,0)</f>
        <v>0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s="9" customFormat="1" ht="54.95" customHeight="1">
      <c r="A92" s="4"/>
      <c r="B92" s="77" t="s">
        <v>129</v>
      </c>
      <c r="C92" s="25" t="s">
        <v>199</v>
      </c>
      <c r="D92" s="84" t="s">
        <v>453</v>
      </c>
      <c r="E92" s="85" t="s">
        <v>298</v>
      </c>
      <c r="F92" s="17" t="s">
        <v>346</v>
      </c>
      <c r="G92" s="17" t="s">
        <v>24</v>
      </c>
      <c r="H92" s="6">
        <v>2017</v>
      </c>
      <c r="I92" s="6">
        <v>2018</v>
      </c>
      <c r="J92" s="7">
        <v>3800000</v>
      </c>
      <c r="K92" s="49">
        <v>457</v>
      </c>
      <c r="L92" s="49" t="s">
        <v>12</v>
      </c>
      <c r="M92" s="49">
        <v>563</v>
      </c>
      <c r="N92" s="8" t="s">
        <v>239</v>
      </c>
      <c r="O92" s="59" t="s">
        <v>27</v>
      </c>
      <c r="P92" s="34"/>
      <c r="Q92" s="7"/>
      <c r="R92" s="35"/>
      <c r="S92" s="35"/>
      <c r="T92" s="35"/>
      <c r="U92" s="35"/>
      <c r="V92" s="35">
        <f t="shared" si="3"/>
        <v>0</v>
      </c>
      <c r="W92" s="6" t="s">
        <v>99</v>
      </c>
      <c r="X92" s="6"/>
      <c r="Y92" s="56" t="e">
        <f>IF(HRF[[#This Row],[31]]="WSKAŹNIK SPECYFICZNY",HRF[[#This Row],[15]]*#REF!,HRF[[#This Row],[32]]*#REF!+#REF!*#REF!+#REF!*#REF!)</f>
        <v>#REF!</v>
      </c>
      <c r="Z92" s="56" t="str">
        <f>IF(HRF[[#This Row],[31]]="WSKAŹNIK SPECYFICZNY","nie zdefinowano",HRF[[#This Row],[32]]*#REF!+#REF!*#REF!+#REF!*#REF!)</f>
        <v>nie zdefinowano</v>
      </c>
      <c r="AA92" s="56" t="str">
        <f>IF(HRF[[#This Row],[31]]="WSKAŹNIK SPECYFICZNY","nie zdefinowano",HRF[[#This Row],[32]]*#REF!+#REF!*#REF!+#REF!*#REF!)</f>
        <v>nie zdefinowano</v>
      </c>
      <c r="AB92" s="57" t="e">
        <f>IF(HRF[[#This Row],[31]]="WSKAŹNIK SPECYFICZNY",HRF[[#This Row],[15]]*#REF!,HRF[[#This Row],[32]]*#REF!+#REF!*#REF!+#REF!*#REF!)</f>
        <v>#REF!</v>
      </c>
      <c r="AC92" s="4"/>
      <c r="AD92" s="4">
        <f>HRF[[#This Row],[26]]*HRF[[#This Row],[25]]</f>
        <v>0</v>
      </c>
      <c r="AE92" s="4">
        <f>HRF[[#This Row],[27]]*HRF[[#This Row],[25]]</f>
        <v>0</v>
      </c>
      <c r="AF92" s="4">
        <f>HRF[[#This Row],[28]]*HRF[[#This Row],[25]]</f>
        <v>0</v>
      </c>
      <c r="AG92" s="4">
        <f>HRF[[#This Row],[29]]*HRF[[#This Row],[25]]</f>
        <v>0</v>
      </c>
      <c r="AH92" s="4">
        <f>IF(AND(HRF[[#This Row],[6]]="G",HRF[[#This Row],[14]]="nierozpoczęte")=TRUE,1,0)</f>
        <v>0</v>
      </c>
      <c r="AI92" s="4">
        <f>IF(AND(HRF[[#This Row],[6]]="G",HRF[[#This Row],[14]]="w trakcie realizacji ")=TRUE,1,0)</f>
        <v>0</v>
      </c>
      <c r="AJ92" s="4">
        <f>IF(AND(HRF[[#This Row],[6]]="G",HRF[[#This Row],[14]]="zrealizowane")=TRUE,1,0)</f>
        <v>0</v>
      </c>
      <c r="AK92" s="4">
        <f>IF(AND(HRF[[#This Row],[6]]="G",HRF[[#This Row],[14]]="wstrzymane")=TRUE,1,0)</f>
        <v>0</v>
      </c>
      <c r="AL92" s="4">
        <f>IF(AND(HRF[[#This Row],[6]]="G",HRF[[#This Row],[14]]="anulowane")=TRUE,1,0)</f>
        <v>0</v>
      </c>
      <c r="AM92" s="4">
        <f>IF(AND(HRF[[#This Row],[6]]="P",HRF[[#This Row],[14]]="nierozpoczęte")=TRUE,1,0)</f>
        <v>0</v>
      </c>
      <c r="AN92" s="4">
        <f>IF(AND(HRF[[#This Row],[6]]="P",HRF[[#This Row],[14]]="w trakcie realizacji ")=TRUE,1,0)</f>
        <v>1</v>
      </c>
      <c r="AO92" s="4">
        <f>IF(AND(HRF[[#This Row],[6]]="P",HRF[[#This Row],[14]]="zrealizowane")=TRUE,1,0)</f>
        <v>0</v>
      </c>
      <c r="AP92" s="4">
        <f>IF(AND(HRF[[#This Row],[6]]="P",HRF[[#This Row],[14]]="wstrzymane")=TRUE,1,0)</f>
        <v>0</v>
      </c>
      <c r="AQ92" s="4">
        <f>IF(AND(HRF[[#This Row],[6]]="P",HRF[[#This Row],[14]]="anulowane")=TRUE,1,0)</f>
        <v>0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s="9" customFormat="1" ht="54.95" customHeight="1">
      <c r="A93" s="4"/>
      <c r="B93" s="77" t="s">
        <v>130</v>
      </c>
      <c r="C93" s="25" t="s">
        <v>199</v>
      </c>
      <c r="D93" s="84" t="s">
        <v>453</v>
      </c>
      <c r="E93" s="85" t="s">
        <v>299</v>
      </c>
      <c r="F93" s="17" t="s">
        <v>347</v>
      </c>
      <c r="G93" s="17" t="s">
        <v>24</v>
      </c>
      <c r="H93" s="6">
        <v>2016</v>
      </c>
      <c r="I93" s="6">
        <v>2017</v>
      </c>
      <c r="J93" s="7">
        <v>2000000</v>
      </c>
      <c r="K93" s="49">
        <v>509.72</v>
      </c>
      <c r="L93" s="49" t="s">
        <v>12</v>
      </c>
      <c r="M93" s="49">
        <v>173.51</v>
      </c>
      <c r="N93" s="8" t="s">
        <v>207</v>
      </c>
      <c r="O93" s="59" t="s">
        <v>27</v>
      </c>
      <c r="P93" s="34"/>
      <c r="Q93" s="7"/>
      <c r="R93" s="35"/>
      <c r="S93" s="35"/>
      <c r="T93" s="35"/>
      <c r="U93" s="35"/>
      <c r="V93" s="35">
        <f t="shared" si="3"/>
        <v>0</v>
      </c>
      <c r="W93" s="6" t="s">
        <v>99</v>
      </c>
      <c r="X93" s="6"/>
      <c r="Y93" s="56" t="e">
        <f>IF(HRF[[#This Row],[31]]="WSKAŹNIK SPECYFICZNY",HRF[[#This Row],[15]]*#REF!,HRF[[#This Row],[32]]*#REF!+#REF!*#REF!+#REF!*#REF!)</f>
        <v>#REF!</v>
      </c>
      <c r="Z93" s="56" t="str">
        <f>IF(HRF[[#This Row],[31]]="WSKAŹNIK SPECYFICZNY","nie zdefinowano",HRF[[#This Row],[32]]*#REF!+#REF!*#REF!+#REF!*#REF!)</f>
        <v>nie zdefinowano</v>
      </c>
      <c r="AA93" s="56" t="str">
        <f>IF(HRF[[#This Row],[31]]="WSKAŹNIK SPECYFICZNY","nie zdefinowano",HRF[[#This Row],[32]]*#REF!+#REF!*#REF!+#REF!*#REF!)</f>
        <v>nie zdefinowano</v>
      </c>
      <c r="AB93" s="57" t="e">
        <f>IF(HRF[[#This Row],[31]]="WSKAŹNIK SPECYFICZNY",HRF[[#This Row],[15]]*#REF!,HRF[[#This Row],[32]]*#REF!+#REF!*#REF!+#REF!*#REF!)</f>
        <v>#REF!</v>
      </c>
      <c r="AC93" s="4"/>
      <c r="AD93" s="4">
        <f>HRF[[#This Row],[26]]*HRF[[#This Row],[25]]</f>
        <v>0</v>
      </c>
      <c r="AE93" s="4">
        <f>HRF[[#This Row],[27]]*HRF[[#This Row],[25]]</f>
        <v>0</v>
      </c>
      <c r="AF93" s="4">
        <f>HRF[[#This Row],[28]]*HRF[[#This Row],[25]]</f>
        <v>0</v>
      </c>
      <c r="AG93" s="4">
        <f>HRF[[#This Row],[29]]*HRF[[#This Row],[25]]</f>
        <v>0</v>
      </c>
      <c r="AH93" s="4">
        <f>IF(AND(HRF[[#This Row],[6]]="G",HRF[[#This Row],[14]]="nierozpoczęte")=TRUE,1,0)</f>
        <v>0</v>
      </c>
      <c r="AI93" s="4">
        <f>IF(AND(HRF[[#This Row],[6]]="G",HRF[[#This Row],[14]]="w trakcie realizacji ")=TRUE,1,0)</f>
        <v>0</v>
      </c>
      <c r="AJ93" s="4">
        <f>IF(AND(HRF[[#This Row],[6]]="G",HRF[[#This Row],[14]]="zrealizowane")=TRUE,1,0)</f>
        <v>0</v>
      </c>
      <c r="AK93" s="4">
        <f>IF(AND(HRF[[#This Row],[6]]="G",HRF[[#This Row],[14]]="wstrzymane")=TRUE,1,0)</f>
        <v>0</v>
      </c>
      <c r="AL93" s="4">
        <f>IF(AND(HRF[[#This Row],[6]]="G",HRF[[#This Row],[14]]="anulowane")=TRUE,1,0)</f>
        <v>0</v>
      </c>
      <c r="AM93" s="4">
        <f>IF(AND(HRF[[#This Row],[6]]="P",HRF[[#This Row],[14]]="nierozpoczęte")=TRUE,1,0)</f>
        <v>0</v>
      </c>
      <c r="AN93" s="4">
        <f>IF(AND(HRF[[#This Row],[6]]="P",HRF[[#This Row],[14]]="w trakcie realizacji ")=TRUE,1,0)</f>
        <v>1</v>
      </c>
      <c r="AO93" s="4">
        <f>IF(AND(HRF[[#This Row],[6]]="P",HRF[[#This Row],[14]]="zrealizowane")=TRUE,1,0)</f>
        <v>0</v>
      </c>
      <c r="AP93" s="4">
        <f>IF(AND(HRF[[#This Row],[6]]="P",HRF[[#This Row],[14]]="wstrzymane")=TRUE,1,0)</f>
        <v>0</v>
      </c>
      <c r="AQ93" s="4">
        <f>IF(AND(HRF[[#This Row],[6]]="P",HRF[[#This Row],[14]]="anulowane")=TRUE,1,0)</f>
        <v>0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s="9" customFormat="1" ht="54.95" customHeight="1">
      <c r="A94" s="4"/>
      <c r="B94" s="77" t="s">
        <v>131</v>
      </c>
      <c r="C94" s="25" t="s">
        <v>199</v>
      </c>
      <c r="D94" s="84" t="s">
        <v>455</v>
      </c>
      <c r="E94" s="85" t="s">
        <v>300</v>
      </c>
      <c r="F94" s="17" t="s">
        <v>332</v>
      </c>
      <c r="G94" s="17" t="s">
        <v>24</v>
      </c>
      <c r="H94" s="10">
        <v>2017</v>
      </c>
      <c r="I94" s="10">
        <v>2018</v>
      </c>
      <c r="J94" s="7">
        <v>2000000</v>
      </c>
      <c r="K94" s="49">
        <v>3.2213499999999997</v>
      </c>
      <c r="L94" s="49">
        <v>0</v>
      </c>
      <c r="M94" s="49">
        <v>1.2047848999999999</v>
      </c>
      <c r="N94" s="12" t="s">
        <v>239</v>
      </c>
      <c r="O94" s="59" t="s">
        <v>28</v>
      </c>
      <c r="P94" s="34">
        <v>1</v>
      </c>
      <c r="Q94" s="7"/>
      <c r="R94" s="35"/>
      <c r="S94" s="35"/>
      <c r="T94" s="35"/>
      <c r="U94" s="35"/>
      <c r="V94" s="35">
        <f t="shared" si="3"/>
        <v>0</v>
      </c>
      <c r="W94" s="6" t="s">
        <v>99</v>
      </c>
      <c r="X94" s="6"/>
      <c r="Y94" s="56" t="e">
        <f>IF(HRF[[#This Row],[31]]="WSKAŹNIK SPECYFICZNY",HRF[[#This Row],[15]]*#REF!,HRF[[#This Row],[32]]*#REF!+#REF!*#REF!+#REF!*#REF!)</f>
        <v>#REF!</v>
      </c>
      <c r="Z94" s="56" t="str">
        <f>IF(HRF[[#This Row],[31]]="WSKAŹNIK SPECYFICZNY","nie zdefinowano",HRF[[#This Row],[32]]*#REF!+#REF!*#REF!+#REF!*#REF!)</f>
        <v>nie zdefinowano</v>
      </c>
      <c r="AA94" s="56" t="str">
        <f>IF(HRF[[#This Row],[31]]="WSKAŹNIK SPECYFICZNY","nie zdefinowano",HRF[[#This Row],[32]]*#REF!+#REF!*#REF!+#REF!*#REF!)</f>
        <v>nie zdefinowano</v>
      </c>
      <c r="AB94" s="57" t="e">
        <f>IF(HRF[[#This Row],[31]]="WSKAŹNIK SPECYFICZNY",HRF[[#This Row],[15]]*#REF!,HRF[[#This Row],[32]]*#REF!+#REF!*#REF!+#REF!*#REF!)</f>
        <v>#REF!</v>
      </c>
      <c r="AC94" s="4"/>
      <c r="AD94" s="4">
        <f>HRF[[#This Row],[26]]*HRF[[#This Row],[25]]</f>
        <v>0</v>
      </c>
      <c r="AE94" s="4">
        <f>HRF[[#This Row],[27]]*HRF[[#This Row],[25]]</f>
        <v>0</v>
      </c>
      <c r="AF94" s="4">
        <f>HRF[[#This Row],[28]]*HRF[[#This Row],[25]]</f>
        <v>0</v>
      </c>
      <c r="AG94" s="4">
        <f>HRF[[#This Row],[29]]*HRF[[#This Row],[25]]</f>
        <v>0</v>
      </c>
      <c r="AH94" s="4">
        <f>IF(AND(HRF[[#This Row],[6]]="G",HRF[[#This Row],[14]]="nierozpoczęte")=TRUE,1,0)</f>
        <v>0</v>
      </c>
      <c r="AI94" s="4">
        <f>IF(AND(HRF[[#This Row],[6]]="G",HRF[[#This Row],[14]]="w trakcie realizacji ")=TRUE,1,0)</f>
        <v>0</v>
      </c>
      <c r="AJ94" s="4">
        <f>IF(AND(HRF[[#This Row],[6]]="G",HRF[[#This Row],[14]]="zrealizowane")=TRUE,1,0)</f>
        <v>0</v>
      </c>
      <c r="AK94" s="4">
        <f>IF(AND(HRF[[#This Row],[6]]="G",HRF[[#This Row],[14]]="wstrzymane")=TRUE,1,0)</f>
        <v>0</v>
      </c>
      <c r="AL94" s="4">
        <f>IF(AND(HRF[[#This Row],[6]]="G",HRF[[#This Row],[14]]="anulowane")=TRUE,1,0)</f>
        <v>0</v>
      </c>
      <c r="AM94" s="4">
        <f>IF(AND(HRF[[#This Row],[6]]="P",HRF[[#This Row],[14]]="nierozpoczęte")=TRUE,1,0)</f>
        <v>0</v>
      </c>
      <c r="AN94" s="4">
        <f>IF(AND(HRF[[#This Row],[6]]="P",HRF[[#This Row],[14]]="w trakcie realizacji ")=TRUE,1,0)</f>
        <v>0</v>
      </c>
      <c r="AO94" s="4">
        <f>IF(AND(HRF[[#This Row],[6]]="P",HRF[[#This Row],[14]]="zrealizowane")=TRUE,1,0)</f>
        <v>1</v>
      </c>
      <c r="AP94" s="4">
        <f>IF(AND(HRF[[#This Row],[6]]="P",HRF[[#This Row],[14]]="wstrzymane")=TRUE,1,0)</f>
        <v>0</v>
      </c>
      <c r="AQ94" s="4">
        <f>IF(AND(HRF[[#This Row],[6]]="P",HRF[[#This Row],[14]]="anulowane")=TRUE,1,0)</f>
        <v>0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s="9" customFormat="1" ht="54.95" customHeight="1">
      <c r="A95" s="4"/>
      <c r="B95" s="77" t="s">
        <v>132</v>
      </c>
      <c r="C95" s="25" t="s">
        <v>199</v>
      </c>
      <c r="D95" s="84" t="s">
        <v>455</v>
      </c>
      <c r="E95" s="85" t="s">
        <v>301</v>
      </c>
      <c r="F95" s="17" t="s">
        <v>332</v>
      </c>
      <c r="G95" s="17" t="s">
        <v>24</v>
      </c>
      <c r="H95" s="6">
        <v>2017</v>
      </c>
      <c r="I95" s="6">
        <v>2018</v>
      </c>
      <c r="J95" s="11">
        <v>500000</v>
      </c>
      <c r="K95" s="49">
        <v>0.16</v>
      </c>
      <c r="L95" s="49" t="s">
        <v>12</v>
      </c>
      <c r="M95" s="49">
        <v>5.9840000000000004E-2</v>
      </c>
      <c r="N95" s="12" t="s">
        <v>239</v>
      </c>
      <c r="O95" s="59" t="s">
        <v>26</v>
      </c>
      <c r="P95" s="34"/>
      <c r="Q95" s="7"/>
      <c r="R95" s="35"/>
      <c r="S95" s="35"/>
      <c r="T95" s="35"/>
      <c r="U95" s="35"/>
      <c r="V95" s="35">
        <f t="shared" si="3"/>
        <v>0</v>
      </c>
      <c r="W95" s="6" t="s">
        <v>99</v>
      </c>
      <c r="X95" s="6"/>
      <c r="Y95" s="56" t="e">
        <f>IF(HRF[[#This Row],[31]]="WSKAŹNIK SPECYFICZNY",HRF[[#This Row],[15]]*#REF!,HRF[[#This Row],[32]]*#REF!+#REF!*#REF!+#REF!*#REF!)</f>
        <v>#REF!</v>
      </c>
      <c r="Z95" s="56" t="str">
        <f>IF(HRF[[#This Row],[31]]="WSKAŹNIK SPECYFICZNY","nie zdefinowano",HRF[[#This Row],[32]]*#REF!+#REF!*#REF!+#REF!*#REF!)</f>
        <v>nie zdefinowano</v>
      </c>
      <c r="AA95" s="56" t="str">
        <f>IF(HRF[[#This Row],[31]]="WSKAŹNIK SPECYFICZNY","nie zdefinowano",HRF[[#This Row],[32]]*#REF!+#REF!*#REF!+#REF!*#REF!)</f>
        <v>nie zdefinowano</v>
      </c>
      <c r="AB95" s="57" t="e">
        <f>IF(HRF[[#This Row],[31]]="WSKAŹNIK SPECYFICZNY",HRF[[#This Row],[15]]*#REF!,HRF[[#This Row],[32]]*#REF!+#REF!*#REF!+#REF!*#REF!)</f>
        <v>#REF!</v>
      </c>
      <c r="AC95" s="4"/>
      <c r="AD95" s="4">
        <f>HRF[[#This Row],[26]]*HRF[[#This Row],[25]]</f>
        <v>0</v>
      </c>
      <c r="AE95" s="4">
        <f>HRF[[#This Row],[27]]*HRF[[#This Row],[25]]</f>
        <v>0</v>
      </c>
      <c r="AF95" s="4">
        <f>HRF[[#This Row],[28]]*HRF[[#This Row],[25]]</f>
        <v>0</v>
      </c>
      <c r="AG95" s="4">
        <f>HRF[[#This Row],[29]]*HRF[[#This Row],[25]]</f>
        <v>0</v>
      </c>
      <c r="AH95" s="4">
        <f>IF(AND(HRF[[#This Row],[6]]="G",HRF[[#This Row],[14]]="nierozpoczęte")=TRUE,1,0)</f>
        <v>0</v>
      </c>
      <c r="AI95" s="4">
        <f>IF(AND(HRF[[#This Row],[6]]="G",HRF[[#This Row],[14]]="w trakcie realizacji ")=TRUE,1,0)</f>
        <v>0</v>
      </c>
      <c r="AJ95" s="4">
        <f>IF(AND(HRF[[#This Row],[6]]="G",HRF[[#This Row],[14]]="zrealizowane")=TRUE,1,0)</f>
        <v>0</v>
      </c>
      <c r="AK95" s="4">
        <f>IF(AND(HRF[[#This Row],[6]]="G",HRF[[#This Row],[14]]="wstrzymane")=TRUE,1,0)</f>
        <v>0</v>
      </c>
      <c r="AL95" s="4">
        <f>IF(AND(HRF[[#This Row],[6]]="G",HRF[[#This Row],[14]]="anulowane")=TRUE,1,0)</f>
        <v>0</v>
      </c>
      <c r="AM95" s="4">
        <f>IF(AND(HRF[[#This Row],[6]]="P",HRF[[#This Row],[14]]="nierozpoczęte")=TRUE,1,0)</f>
        <v>1</v>
      </c>
      <c r="AN95" s="4">
        <f>IF(AND(HRF[[#This Row],[6]]="P",HRF[[#This Row],[14]]="w trakcie realizacji ")=TRUE,1,0)</f>
        <v>0</v>
      </c>
      <c r="AO95" s="4">
        <f>IF(AND(HRF[[#This Row],[6]]="P",HRF[[#This Row],[14]]="zrealizowane")=TRUE,1,0)</f>
        <v>0</v>
      </c>
      <c r="AP95" s="4">
        <f>IF(AND(HRF[[#This Row],[6]]="P",HRF[[#This Row],[14]]="wstrzymane")=TRUE,1,0)</f>
        <v>0</v>
      </c>
      <c r="AQ95" s="4">
        <f>IF(AND(HRF[[#This Row],[6]]="P",HRF[[#This Row],[14]]="anulowane")=TRUE,1,0)</f>
        <v>0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s="9" customFormat="1" ht="54.95" customHeight="1">
      <c r="A96" s="4"/>
      <c r="B96" s="77" t="s">
        <v>133</v>
      </c>
      <c r="C96" s="25" t="s">
        <v>199</v>
      </c>
      <c r="D96" s="84" t="s">
        <v>455</v>
      </c>
      <c r="E96" s="85" t="s">
        <v>302</v>
      </c>
      <c r="F96" s="17" t="s">
        <v>332</v>
      </c>
      <c r="G96" s="17" t="s">
        <v>24</v>
      </c>
      <c r="H96" s="6">
        <v>2017</v>
      </c>
      <c r="I96" s="6">
        <v>2018</v>
      </c>
      <c r="J96" s="7">
        <v>1000000</v>
      </c>
      <c r="K96" s="49">
        <v>4.4417999999999997</v>
      </c>
      <c r="L96" s="49" t="s">
        <v>12</v>
      </c>
      <c r="M96" s="49">
        <v>1.6612331999999999</v>
      </c>
      <c r="N96" s="8" t="s">
        <v>239</v>
      </c>
      <c r="O96" s="59" t="s">
        <v>27</v>
      </c>
      <c r="P96" s="34"/>
      <c r="Q96" s="7"/>
      <c r="R96" s="35"/>
      <c r="S96" s="35"/>
      <c r="T96" s="35"/>
      <c r="U96" s="35"/>
      <c r="V96" s="35">
        <f t="shared" si="3"/>
        <v>0</v>
      </c>
      <c r="W96" s="6" t="s">
        <v>99</v>
      </c>
      <c r="X96" s="6"/>
      <c r="Y96" s="56" t="e">
        <f>IF(HRF[[#This Row],[31]]="WSKAŹNIK SPECYFICZNY",HRF[[#This Row],[15]]*#REF!,HRF[[#This Row],[32]]*#REF!+#REF!*#REF!+#REF!*#REF!)</f>
        <v>#REF!</v>
      </c>
      <c r="Z96" s="56" t="str">
        <f>IF(HRF[[#This Row],[31]]="WSKAŹNIK SPECYFICZNY","nie zdefinowano",HRF[[#This Row],[32]]*#REF!+#REF!*#REF!+#REF!*#REF!)</f>
        <v>nie zdefinowano</v>
      </c>
      <c r="AA96" s="56" t="str">
        <f>IF(HRF[[#This Row],[31]]="WSKAŹNIK SPECYFICZNY","nie zdefinowano",HRF[[#This Row],[32]]*#REF!+#REF!*#REF!+#REF!*#REF!)</f>
        <v>nie zdefinowano</v>
      </c>
      <c r="AB96" s="57" t="e">
        <f>IF(HRF[[#This Row],[31]]="WSKAŹNIK SPECYFICZNY",HRF[[#This Row],[15]]*#REF!,HRF[[#This Row],[32]]*#REF!+#REF!*#REF!+#REF!*#REF!)</f>
        <v>#REF!</v>
      </c>
      <c r="AC96" s="4"/>
      <c r="AD96" s="4">
        <f>HRF[[#This Row],[26]]*HRF[[#This Row],[25]]</f>
        <v>0</v>
      </c>
      <c r="AE96" s="4">
        <f>HRF[[#This Row],[27]]*HRF[[#This Row],[25]]</f>
        <v>0</v>
      </c>
      <c r="AF96" s="4">
        <f>HRF[[#This Row],[28]]*HRF[[#This Row],[25]]</f>
        <v>0</v>
      </c>
      <c r="AG96" s="4">
        <f>HRF[[#This Row],[29]]*HRF[[#This Row],[25]]</f>
        <v>0</v>
      </c>
      <c r="AH96" s="4">
        <f>IF(AND(HRF[[#This Row],[6]]="G",HRF[[#This Row],[14]]="nierozpoczęte")=TRUE,1,0)</f>
        <v>0</v>
      </c>
      <c r="AI96" s="4">
        <f>IF(AND(HRF[[#This Row],[6]]="G",HRF[[#This Row],[14]]="w trakcie realizacji ")=TRUE,1,0)</f>
        <v>0</v>
      </c>
      <c r="AJ96" s="4">
        <f>IF(AND(HRF[[#This Row],[6]]="G",HRF[[#This Row],[14]]="zrealizowane")=TRUE,1,0)</f>
        <v>0</v>
      </c>
      <c r="AK96" s="4">
        <f>IF(AND(HRF[[#This Row],[6]]="G",HRF[[#This Row],[14]]="wstrzymane")=TRUE,1,0)</f>
        <v>0</v>
      </c>
      <c r="AL96" s="4">
        <f>IF(AND(HRF[[#This Row],[6]]="G",HRF[[#This Row],[14]]="anulowane")=TRUE,1,0)</f>
        <v>0</v>
      </c>
      <c r="AM96" s="4">
        <f>IF(AND(HRF[[#This Row],[6]]="P",HRF[[#This Row],[14]]="nierozpoczęte")=TRUE,1,0)</f>
        <v>0</v>
      </c>
      <c r="AN96" s="4">
        <f>IF(AND(HRF[[#This Row],[6]]="P",HRF[[#This Row],[14]]="w trakcie realizacji ")=TRUE,1,0)</f>
        <v>1</v>
      </c>
      <c r="AO96" s="4">
        <f>IF(AND(HRF[[#This Row],[6]]="P",HRF[[#This Row],[14]]="zrealizowane")=TRUE,1,0)</f>
        <v>0</v>
      </c>
      <c r="AP96" s="4">
        <f>IF(AND(HRF[[#This Row],[6]]="P",HRF[[#This Row],[14]]="wstrzymane")=TRUE,1,0)</f>
        <v>0</v>
      </c>
      <c r="AQ96" s="4">
        <f>IF(AND(HRF[[#This Row],[6]]="P",HRF[[#This Row],[14]]="anulowane")=TRUE,1,0)</f>
        <v>0</v>
      </c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s="9" customFormat="1" ht="54.95" customHeight="1">
      <c r="A97" s="4"/>
      <c r="B97" s="77" t="s">
        <v>134</v>
      </c>
      <c r="C97" s="25" t="s">
        <v>199</v>
      </c>
      <c r="D97" s="84" t="s">
        <v>455</v>
      </c>
      <c r="E97" s="85" t="s">
        <v>303</v>
      </c>
      <c r="F97" s="17" t="s">
        <v>332</v>
      </c>
      <c r="G97" s="17" t="s">
        <v>24</v>
      </c>
      <c r="H97" s="6">
        <v>2017</v>
      </c>
      <c r="I97" s="6">
        <v>2018</v>
      </c>
      <c r="J97" s="7">
        <v>800000</v>
      </c>
      <c r="K97" s="49">
        <v>0.52200000000000002</v>
      </c>
      <c r="L97" s="49" t="s">
        <v>12</v>
      </c>
      <c r="M97" s="49">
        <v>0.19522800000000001</v>
      </c>
      <c r="N97" s="8" t="s">
        <v>239</v>
      </c>
      <c r="O97" s="59" t="s">
        <v>26</v>
      </c>
      <c r="P97" s="34"/>
      <c r="Q97" s="7"/>
      <c r="R97" s="35"/>
      <c r="S97" s="35"/>
      <c r="T97" s="35"/>
      <c r="U97" s="35"/>
      <c r="V97" s="35">
        <f t="shared" si="3"/>
        <v>0</v>
      </c>
      <c r="W97" s="6"/>
      <c r="X97" s="6"/>
      <c r="Y97" s="56" t="e">
        <f>IF(HRF[[#This Row],[31]]="WSKAŹNIK SPECYFICZNY",HRF[[#This Row],[15]]*#REF!,HRF[[#This Row],[32]]*#REF!+#REF!*#REF!+#REF!*#REF!)</f>
        <v>#REF!</v>
      </c>
      <c r="Z97" s="56" t="e">
        <f>IF(HRF[[#This Row],[31]]="WSKAŹNIK SPECYFICZNY","nie zdefinowano",HRF[[#This Row],[32]]*#REF!+#REF!*#REF!+#REF!*#REF!)</f>
        <v>#REF!</v>
      </c>
      <c r="AA97" s="56" t="e">
        <f>IF(HRF[[#This Row],[31]]="WSKAŹNIK SPECYFICZNY","nie zdefinowano",HRF[[#This Row],[32]]*#REF!+#REF!*#REF!+#REF!*#REF!)</f>
        <v>#REF!</v>
      </c>
      <c r="AB97" s="57" t="e">
        <f>IF(HRF[[#This Row],[31]]="WSKAŹNIK SPECYFICZNY",HRF[[#This Row],[15]]*#REF!,HRF[[#This Row],[32]]*#REF!+#REF!*#REF!+#REF!*#REF!)</f>
        <v>#REF!</v>
      </c>
      <c r="AC97" s="4"/>
      <c r="AD97" s="4">
        <f>HRF[[#This Row],[26]]*HRF[[#This Row],[25]]</f>
        <v>0</v>
      </c>
      <c r="AE97" s="4">
        <f>HRF[[#This Row],[27]]*HRF[[#This Row],[25]]</f>
        <v>0</v>
      </c>
      <c r="AF97" s="4">
        <f>HRF[[#This Row],[28]]*HRF[[#This Row],[25]]</f>
        <v>0</v>
      </c>
      <c r="AG97" s="4">
        <f>HRF[[#This Row],[29]]*HRF[[#This Row],[25]]</f>
        <v>0</v>
      </c>
      <c r="AH97" s="4">
        <f>IF(AND(HRF[[#This Row],[6]]="G",HRF[[#This Row],[14]]="nierozpoczęte")=TRUE,1,0)</f>
        <v>0</v>
      </c>
      <c r="AI97" s="4">
        <f>IF(AND(HRF[[#This Row],[6]]="G",HRF[[#This Row],[14]]="w trakcie realizacji ")=TRUE,1,0)</f>
        <v>0</v>
      </c>
      <c r="AJ97" s="4">
        <f>IF(AND(HRF[[#This Row],[6]]="G",HRF[[#This Row],[14]]="zrealizowane")=TRUE,1,0)</f>
        <v>0</v>
      </c>
      <c r="AK97" s="4">
        <f>IF(AND(HRF[[#This Row],[6]]="G",HRF[[#This Row],[14]]="wstrzymane")=TRUE,1,0)</f>
        <v>0</v>
      </c>
      <c r="AL97" s="4">
        <f>IF(AND(HRF[[#This Row],[6]]="G",HRF[[#This Row],[14]]="anulowane")=TRUE,1,0)</f>
        <v>0</v>
      </c>
      <c r="AM97" s="4">
        <f>IF(AND(HRF[[#This Row],[6]]="P",HRF[[#This Row],[14]]="nierozpoczęte")=TRUE,1,0)</f>
        <v>1</v>
      </c>
      <c r="AN97" s="4">
        <f>IF(AND(HRF[[#This Row],[6]]="P",HRF[[#This Row],[14]]="w trakcie realizacji ")=TRUE,1,0)</f>
        <v>0</v>
      </c>
      <c r="AO97" s="4">
        <f>IF(AND(HRF[[#This Row],[6]]="P",HRF[[#This Row],[14]]="zrealizowane")=TRUE,1,0)</f>
        <v>0</v>
      </c>
      <c r="AP97" s="4">
        <f>IF(AND(HRF[[#This Row],[6]]="P",HRF[[#This Row],[14]]="wstrzymane")=TRUE,1,0)</f>
        <v>0</v>
      </c>
      <c r="AQ97" s="4">
        <f>IF(AND(HRF[[#This Row],[6]]="P",HRF[[#This Row],[14]]="anulowane")=TRUE,1,0)</f>
        <v>0</v>
      </c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s="9" customFormat="1" ht="54.95" customHeight="1">
      <c r="A98" s="4"/>
      <c r="B98" s="77" t="s">
        <v>135</v>
      </c>
      <c r="C98" s="25" t="s">
        <v>199</v>
      </c>
      <c r="D98" s="84" t="s">
        <v>453</v>
      </c>
      <c r="E98" s="85" t="s">
        <v>304</v>
      </c>
      <c r="F98" s="17" t="s">
        <v>348</v>
      </c>
      <c r="G98" s="17" t="s">
        <v>24</v>
      </c>
      <c r="H98" s="6">
        <v>2017</v>
      </c>
      <c r="I98" s="6">
        <v>2018</v>
      </c>
      <c r="J98" s="7">
        <v>731746.58</v>
      </c>
      <c r="K98" s="49">
        <v>103.23612</v>
      </c>
      <c r="L98" s="49" t="s">
        <v>12</v>
      </c>
      <c r="M98" s="49">
        <v>35.29</v>
      </c>
      <c r="N98" s="64" t="s">
        <v>207</v>
      </c>
      <c r="O98" s="59" t="s">
        <v>26</v>
      </c>
      <c r="P98" s="34"/>
      <c r="Q98" s="7"/>
      <c r="R98" s="35"/>
      <c r="S98" s="35"/>
      <c r="T98" s="35"/>
      <c r="U98" s="35"/>
      <c r="V98" s="35">
        <f t="shared" si="3"/>
        <v>0</v>
      </c>
      <c r="W98" s="6"/>
      <c r="X98" s="6"/>
      <c r="Y98" s="56" t="e">
        <f>IF(HRF[[#This Row],[31]]="WSKAŹNIK SPECYFICZNY",HRF[[#This Row],[15]]*#REF!,HRF[[#This Row],[32]]*#REF!+#REF!*#REF!+#REF!*#REF!)</f>
        <v>#REF!</v>
      </c>
      <c r="Z98" s="56" t="e">
        <f>IF(HRF[[#This Row],[31]]="WSKAŹNIK SPECYFICZNY","nie zdefinowano",HRF[[#This Row],[32]]*#REF!+#REF!*#REF!+#REF!*#REF!)</f>
        <v>#REF!</v>
      </c>
      <c r="AA98" s="56" t="e">
        <f>IF(HRF[[#This Row],[31]]="WSKAŹNIK SPECYFICZNY","nie zdefinowano",HRF[[#This Row],[32]]*#REF!+#REF!*#REF!+#REF!*#REF!)</f>
        <v>#REF!</v>
      </c>
      <c r="AB98" s="57" t="e">
        <f>IF(HRF[[#This Row],[31]]="WSKAŹNIK SPECYFICZNY",HRF[[#This Row],[15]]*#REF!,HRF[[#This Row],[32]]*#REF!+#REF!*#REF!+#REF!*#REF!)</f>
        <v>#REF!</v>
      </c>
      <c r="AC98" s="4"/>
      <c r="AD98" s="4">
        <f>HRF[[#This Row],[26]]*HRF[[#This Row],[25]]</f>
        <v>0</v>
      </c>
      <c r="AE98" s="4">
        <f>HRF[[#This Row],[27]]*HRF[[#This Row],[25]]</f>
        <v>0</v>
      </c>
      <c r="AF98" s="4">
        <f>HRF[[#This Row],[28]]*HRF[[#This Row],[25]]</f>
        <v>0</v>
      </c>
      <c r="AG98" s="4">
        <f>HRF[[#This Row],[29]]*HRF[[#This Row],[25]]</f>
        <v>0</v>
      </c>
      <c r="AH98" s="4">
        <f>IF(AND(HRF[[#This Row],[6]]="G",HRF[[#This Row],[14]]="nierozpoczęte")=TRUE,1,0)</f>
        <v>0</v>
      </c>
      <c r="AI98" s="4">
        <f>IF(AND(HRF[[#This Row],[6]]="G",HRF[[#This Row],[14]]="w trakcie realizacji ")=TRUE,1,0)</f>
        <v>0</v>
      </c>
      <c r="AJ98" s="4">
        <f>IF(AND(HRF[[#This Row],[6]]="G",HRF[[#This Row],[14]]="zrealizowane")=TRUE,1,0)</f>
        <v>0</v>
      </c>
      <c r="AK98" s="4">
        <f>IF(AND(HRF[[#This Row],[6]]="G",HRF[[#This Row],[14]]="wstrzymane")=TRUE,1,0)</f>
        <v>0</v>
      </c>
      <c r="AL98" s="4">
        <f>IF(AND(HRF[[#This Row],[6]]="G",HRF[[#This Row],[14]]="anulowane")=TRUE,1,0)</f>
        <v>0</v>
      </c>
      <c r="AM98" s="4">
        <f>IF(AND(HRF[[#This Row],[6]]="P",HRF[[#This Row],[14]]="nierozpoczęte")=TRUE,1,0)</f>
        <v>1</v>
      </c>
      <c r="AN98" s="4">
        <f>IF(AND(HRF[[#This Row],[6]]="P",HRF[[#This Row],[14]]="w trakcie realizacji ")=TRUE,1,0)</f>
        <v>0</v>
      </c>
      <c r="AO98" s="4">
        <f>IF(AND(HRF[[#This Row],[6]]="P",HRF[[#This Row],[14]]="zrealizowane")=TRUE,1,0)</f>
        <v>0</v>
      </c>
      <c r="AP98" s="4">
        <f>IF(AND(HRF[[#This Row],[6]]="P",HRF[[#This Row],[14]]="wstrzymane")=TRUE,1,0)</f>
        <v>0</v>
      </c>
      <c r="AQ98" s="4">
        <f>IF(AND(HRF[[#This Row],[6]]="P",HRF[[#This Row],[14]]="anulowane")=TRUE,1,0)</f>
        <v>0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s="9" customFormat="1" ht="54.95" customHeight="1">
      <c r="A99" s="4"/>
      <c r="B99" s="77" t="s">
        <v>136</v>
      </c>
      <c r="C99" s="25" t="s">
        <v>199</v>
      </c>
      <c r="D99" s="84" t="s">
        <v>453</v>
      </c>
      <c r="E99" s="85" t="s">
        <v>305</v>
      </c>
      <c r="F99" s="17" t="s">
        <v>349</v>
      </c>
      <c r="G99" s="17" t="s">
        <v>24</v>
      </c>
      <c r="H99" s="6">
        <v>2016</v>
      </c>
      <c r="I99" s="6">
        <v>2018</v>
      </c>
      <c r="J99" s="7">
        <v>359395.69</v>
      </c>
      <c r="K99" s="49">
        <v>66.494389999999996</v>
      </c>
      <c r="L99" s="49" t="s">
        <v>12</v>
      </c>
      <c r="M99" s="49">
        <v>18.190000000000001</v>
      </c>
      <c r="N99" s="8" t="s">
        <v>207</v>
      </c>
      <c r="O99" s="59" t="s">
        <v>27</v>
      </c>
      <c r="P99" s="34"/>
      <c r="Q99" s="7"/>
      <c r="R99" s="35"/>
      <c r="S99" s="35"/>
      <c r="T99" s="35"/>
      <c r="U99" s="35"/>
      <c r="V99" s="35">
        <f t="shared" si="3"/>
        <v>0</v>
      </c>
      <c r="W99" s="6"/>
      <c r="X99" s="6"/>
      <c r="Y99" s="56" t="e">
        <f>IF(HRF[[#This Row],[31]]="WSKAŹNIK SPECYFICZNY",HRF[[#This Row],[15]]*#REF!,HRF[[#This Row],[32]]*#REF!+#REF!*#REF!+#REF!*#REF!)</f>
        <v>#REF!</v>
      </c>
      <c r="Z99" s="56" t="e">
        <f>IF(HRF[[#This Row],[31]]="WSKAŹNIK SPECYFICZNY","nie zdefinowano",HRF[[#This Row],[32]]*#REF!+#REF!*#REF!+#REF!*#REF!)</f>
        <v>#REF!</v>
      </c>
      <c r="AA99" s="56" t="e">
        <f>IF(HRF[[#This Row],[31]]="WSKAŹNIK SPECYFICZNY","nie zdefinowano",HRF[[#This Row],[32]]*#REF!+#REF!*#REF!+#REF!*#REF!)</f>
        <v>#REF!</v>
      </c>
      <c r="AB99" s="57" t="e">
        <f>IF(HRF[[#This Row],[31]]="WSKAŹNIK SPECYFICZNY",HRF[[#This Row],[15]]*#REF!,HRF[[#This Row],[32]]*#REF!+#REF!*#REF!+#REF!*#REF!)</f>
        <v>#REF!</v>
      </c>
      <c r="AC99" s="4"/>
      <c r="AD99" s="4">
        <f>HRF[[#This Row],[26]]*HRF[[#This Row],[25]]</f>
        <v>0</v>
      </c>
      <c r="AE99" s="4">
        <f>HRF[[#This Row],[27]]*HRF[[#This Row],[25]]</f>
        <v>0</v>
      </c>
      <c r="AF99" s="4">
        <f>HRF[[#This Row],[28]]*HRF[[#This Row],[25]]</f>
        <v>0</v>
      </c>
      <c r="AG99" s="4">
        <f>HRF[[#This Row],[29]]*HRF[[#This Row],[25]]</f>
        <v>0</v>
      </c>
      <c r="AH99" s="4">
        <f>IF(AND(HRF[[#This Row],[6]]="G",HRF[[#This Row],[14]]="nierozpoczęte")=TRUE,1,0)</f>
        <v>0</v>
      </c>
      <c r="AI99" s="4">
        <f>IF(AND(HRF[[#This Row],[6]]="G",HRF[[#This Row],[14]]="w trakcie realizacji ")=TRUE,1,0)</f>
        <v>0</v>
      </c>
      <c r="AJ99" s="4">
        <f>IF(AND(HRF[[#This Row],[6]]="G",HRF[[#This Row],[14]]="zrealizowane")=TRUE,1,0)</f>
        <v>0</v>
      </c>
      <c r="AK99" s="4">
        <f>IF(AND(HRF[[#This Row],[6]]="G",HRF[[#This Row],[14]]="wstrzymane")=TRUE,1,0)</f>
        <v>0</v>
      </c>
      <c r="AL99" s="4">
        <f>IF(AND(HRF[[#This Row],[6]]="G",HRF[[#This Row],[14]]="anulowane")=TRUE,1,0)</f>
        <v>0</v>
      </c>
      <c r="AM99" s="4">
        <f>IF(AND(HRF[[#This Row],[6]]="P",HRF[[#This Row],[14]]="nierozpoczęte")=TRUE,1,0)</f>
        <v>0</v>
      </c>
      <c r="AN99" s="4">
        <f>IF(AND(HRF[[#This Row],[6]]="P",HRF[[#This Row],[14]]="w trakcie realizacji ")=TRUE,1,0)</f>
        <v>1</v>
      </c>
      <c r="AO99" s="4">
        <f>IF(AND(HRF[[#This Row],[6]]="P",HRF[[#This Row],[14]]="zrealizowane")=TRUE,1,0)</f>
        <v>0</v>
      </c>
      <c r="AP99" s="4">
        <f>IF(AND(HRF[[#This Row],[6]]="P",HRF[[#This Row],[14]]="wstrzymane")=TRUE,1,0)</f>
        <v>0</v>
      </c>
      <c r="AQ99" s="4">
        <f>IF(AND(HRF[[#This Row],[6]]="P",HRF[[#This Row],[14]]="anulowane")=TRUE,1,0)</f>
        <v>0</v>
      </c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s="9" customFormat="1" ht="54.95" customHeight="1">
      <c r="A100" s="4"/>
      <c r="B100" s="77" t="s">
        <v>137</v>
      </c>
      <c r="C100" s="25" t="s">
        <v>199</v>
      </c>
      <c r="D100" s="84" t="s">
        <v>453</v>
      </c>
      <c r="E100" s="85" t="s">
        <v>306</v>
      </c>
      <c r="F100" s="17" t="s">
        <v>350</v>
      </c>
      <c r="G100" s="17" t="s">
        <v>24</v>
      </c>
      <c r="H100" s="6">
        <v>2016</v>
      </c>
      <c r="I100" s="6">
        <v>2018</v>
      </c>
      <c r="J100" s="7">
        <v>666451.44999999995</v>
      </c>
      <c r="K100" s="49">
        <v>343.10532000000001</v>
      </c>
      <c r="L100" s="49" t="s">
        <v>12</v>
      </c>
      <c r="M100" s="49">
        <v>114.07</v>
      </c>
      <c r="N100" s="8" t="s">
        <v>207</v>
      </c>
      <c r="O100" s="72" t="s">
        <v>27</v>
      </c>
      <c r="P100" s="34"/>
      <c r="Q100" s="7"/>
      <c r="R100" s="35"/>
      <c r="S100" s="35"/>
      <c r="T100" s="35"/>
      <c r="U100" s="35"/>
      <c r="V100" s="35">
        <f>SUM(R100:U100)</f>
        <v>0</v>
      </c>
      <c r="W100" s="6"/>
      <c r="X100" s="6"/>
      <c r="Y100" s="56" t="e">
        <f>IF(HRF[[#This Row],[31]]="WSKAŹNIK SPECYFICZNY",HRF[[#This Row],[15]]*#REF!,HRF[[#This Row],[32]]*#REF!+#REF!*#REF!+#REF!*#REF!)</f>
        <v>#REF!</v>
      </c>
      <c r="Z100" s="56" t="e">
        <f>IF(HRF[[#This Row],[31]]="WSKAŹNIK SPECYFICZNY","nie zdefinowano",HRF[[#This Row],[32]]*#REF!+#REF!*#REF!+#REF!*#REF!)</f>
        <v>#REF!</v>
      </c>
      <c r="AA100" s="56" t="e">
        <f>IF(HRF[[#This Row],[31]]="WSKAŹNIK SPECYFICZNY","nie zdefinowano",HRF[[#This Row],[32]]*#REF!+#REF!*#REF!+#REF!*#REF!)</f>
        <v>#REF!</v>
      </c>
      <c r="AB100" s="56" t="e">
        <f>IF(HRF[[#This Row],[31]]="WSKAŹNIK SPECYFICZNY",HRF[[#This Row],[15]]*#REF!,HRF[[#This Row],[32]]*#REF!+#REF!*#REF!+#REF!*#REF!)</f>
        <v>#REF!</v>
      </c>
      <c r="AC100" s="4"/>
      <c r="AD100" s="4">
        <f>HRF[[#This Row],[26]]*HRF[[#This Row],[25]]</f>
        <v>0</v>
      </c>
      <c r="AE100" s="4">
        <f>HRF[[#This Row],[27]]*HRF[[#This Row],[25]]</f>
        <v>0</v>
      </c>
      <c r="AF100" s="4">
        <f>HRF[[#This Row],[28]]*HRF[[#This Row],[25]]</f>
        <v>0</v>
      </c>
      <c r="AG100" s="4">
        <f>HRF[[#This Row],[29]]*HRF[[#This Row],[25]]</f>
        <v>0</v>
      </c>
      <c r="AH100" s="4">
        <f>IF(AND(HRF[[#This Row],[6]]="G",HRF[[#This Row],[14]]="nierozpoczęte")=TRUE,1,0)</f>
        <v>0</v>
      </c>
      <c r="AI100" s="4">
        <f>IF(AND(HRF[[#This Row],[6]]="G",HRF[[#This Row],[14]]="w trakcie realizacji ")=TRUE,1,0)</f>
        <v>0</v>
      </c>
      <c r="AJ100" s="4">
        <f>IF(AND(HRF[[#This Row],[6]]="G",HRF[[#This Row],[14]]="zrealizowane")=TRUE,1,0)</f>
        <v>0</v>
      </c>
      <c r="AK100" s="4">
        <f>IF(AND(HRF[[#This Row],[6]]="G",HRF[[#This Row],[14]]="wstrzymane")=TRUE,1,0)</f>
        <v>0</v>
      </c>
      <c r="AL100" s="4">
        <f>IF(AND(HRF[[#This Row],[6]]="G",HRF[[#This Row],[14]]="anulowane")=TRUE,1,0)</f>
        <v>0</v>
      </c>
      <c r="AM100" s="4">
        <f>IF(AND(HRF[[#This Row],[6]]="P",HRF[[#This Row],[14]]="nierozpoczęte")=TRUE,1,0)</f>
        <v>0</v>
      </c>
      <c r="AN100" s="4">
        <f>IF(AND(HRF[[#This Row],[6]]="P",HRF[[#This Row],[14]]="w trakcie realizacji ")=TRUE,1,0)</f>
        <v>1</v>
      </c>
      <c r="AO100" s="4">
        <f>IF(AND(HRF[[#This Row],[6]]="P",HRF[[#This Row],[14]]="zrealizowane")=TRUE,1,0)</f>
        <v>0</v>
      </c>
      <c r="AP100" s="4">
        <f>IF(AND(HRF[[#This Row],[6]]="P",HRF[[#This Row],[14]]="wstrzymane")=TRUE,1,0)</f>
        <v>0</v>
      </c>
      <c r="AQ100" s="4">
        <f>IF(AND(HRF[[#This Row],[6]]="P",HRF[[#This Row],[14]]="anulowane")=TRUE,1,0)</f>
        <v>0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s="9" customFormat="1" ht="54.95" customHeight="1">
      <c r="A101" s="4"/>
      <c r="B101" s="77" t="s">
        <v>138</v>
      </c>
      <c r="C101" s="25" t="s">
        <v>199</v>
      </c>
      <c r="D101" s="84" t="s">
        <v>453</v>
      </c>
      <c r="E101" s="85" t="s">
        <v>307</v>
      </c>
      <c r="F101" s="17" t="s">
        <v>236</v>
      </c>
      <c r="G101" s="17" t="s">
        <v>24</v>
      </c>
      <c r="H101" s="6">
        <v>2017</v>
      </c>
      <c r="I101" s="6">
        <v>2018</v>
      </c>
      <c r="J101" s="7">
        <v>987901.53</v>
      </c>
      <c r="K101" s="49">
        <v>171.29499999999999</v>
      </c>
      <c r="L101" s="49" t="s">
        <v>12</v>
      </c>
      <c r="M101" s="49">
        <v>44.94</v>
      </c>
      <c r="N101" s="8" t="s">
        <v>239</v>
      </c>
      <c r="O101" s="59" t="s">
        <v>27</v>
      </c>
      <c r="P101" s="34"/>
      <c r="Q101" s="7"/>
      <c r="R101" s="35"/>
      <c r="S101" s="35"/>
      <c r="T101" s="35"/>
      <c r="U101" s="35"/>
      <c r="V101" s="35">
        <f t="shared" si="3"/>
        <v>0</v>
      </c>
      <c r="W101" s="6"/>
      <c r="X101" s="6"/>
      <c r="Y101" s="56" t="e">
        <f>IF(HRF[[#This Row],[31]]="WSKAŹNIK SPECYFICZNY",HRF[[#This Row],[15]]*#REF!,HRF[[#This Row],[32]]*#REF!+#REF!*#REF!+#REF!*#REF!)</f>
        <v>#REF!</v>
      </c>
      <c r="Z101" s="56" t="e">
        <f>IF(HRF[[#This Row],[31]]="WSKAŹNIK SPECYFICZNY","nie zdefinowano",HRF[[#This Row],[32]]*#REF!+#REF!*#REF!+#REF!*#REF!)</f>
        <v>#REF!</v>
      </c>
      <c r="AA101" s="56" t="e">
        <f>IF(HRF[[#This Row],[31]]="WSKAŹNIK SPECYFICZNY","nie zdefinowano",HRF[[#This Row],[32]]*#REF!+#REF!*#REF!+#REF!*#REF!)</f>
        <v>#REF!</v>
      </c>
      <c r="AB101" s="57" t="e">
        <f>IF(HRF[[#This Row],[31]]="WSKAŹNIK SPECYFICZNY",HRF[[#This Row],[15]]*#REF!,HRF[[#This Row],[32]]*#REF!+#REF!*#REF!+#REF!*#REF!)</f>
        <v>#REF!</v>
      </c>
      <c r="AC101" s="4"/>
      <c r="AD101" s="4">
        <f>HRF[[#This Row],[26]]*HRF[[#This Row],[25]]</f>
        <v>0</v>
      </c>
      <c r="AE101" s="4">
        <f>HRF[[#This Row],[27]]*HRF[[#This Row],[25]]</f>
        <v>0</v>
      </c>
      <c r="AF101" s="4">
        <f>HRF[[#This Row],[28]]*HRF[[#This Row],[25]]</f>
        <v>0</v>
      </c>
      <c r="AG101" s="4">
        <f>HRF[[#This Row],[29]]*HRF[[#This Row],[25]]</f>
        <v>0</v>
      </c>
      <c r="AH101" s="4">
        <f>IF(AND(HRF[[#This Row],[6]]="G",HRF[[#This Row],[14]]="nierozpoczęte")=TRUE,1,0)</f>
        <v>0</v>
      </c>
      <c r="AI101" s="4">
        <f>IF(AND(HRF[[#This Row],[6]]="G",HRF[[#This Row],[14]]="w trakcie realizacji ")=TRUE,1,0)</f>
        <v>0</v>
      </c>
      <c r="AJ101" s="4">
        <f>IF(AND(HRF[[#This Row],[6]]="G",HRF[[#This Row],[14]]="zrealizowane")=TRUE,1,0)</f>
        <v>0</v>
      </c>
      <c r="AK101" s="4">
        <f>IF(AND(HRF[[#This Row],[6]]="G",HRF[[#This Row],[14]]="wstrzymane")=TRUE,1,0)</f>
        <v>0</v>
      </c>
      <c r="AL101" s="4">
        <f>IF(AND(HRF[[#This Row],[6]]="G",HRF[[#This Row],[14]]="anulowane")=TRUE,1,0)</f>
        <v>0</v>
      </c>
      <c r="AM101" s="4">
        <f>IF(AND(HRF[[#This Row],[6]]="P",HRF[[#This Row],[14]]="nierozpoczęte")=TRUE,1,0)</f>
        <v>0</v>
      </c>
      <c r="AN101" s="4">
        <f>IF(AND(HRF[[#This Row],[6]]="P",HRF[[#This Row],[14]]="w trakcie realizacji ")=TRUE,1,0)</f>
        <v>1</v>
      </c>
      <c r="AO101" s="4">
        <f>IF(AND(HRF[[#This Row],[6]]="P",HRF[[#This Row],[14]]="zrealizowane")=TRUE,1,0)</f>
        <v>0</v>
      </c>
      <c r="AP101" s="4">
        <f>IF(AND(HRF[[#This Row],[6]]="P",HRF[[#This Row],[14]]="wstrzymane")=TRUE,1,0)</f>
        <v>0</v>
      </c>
      <c r="AQ101" s="4">
        <f>IF(AND(HRF[[#This Row],[6]]="P",HRF[[#This Row],[14]]="anulowane")=TRUE,1,0)</f>
        <v>0</v>
      </c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s="9" customFormat="1" ht="54.95" customHeight="1">
      <c r="A102" s="4"/>
      <c r="B102" s="77" t="s">
        <v>139</v>
      </c>
      <c r="C102" s="25" t="s">
        <v>199</v>
      </c>
      <c r="D102" s="84" t="s">
        <v>453</v>
      </c>
      <c r="E102" s="85" t="s">
        <v>308</v>
      </c>
      <c r="F102" s="17" t="s">
        <v>236</v>
      </c>
      <c r="G102" s="17" t="s">
        <v>24</v>
      </c>
      <c r="H102" s="6">
        <v>2017</v>
      </c>
      <c r="I102" s="6">
        <v>2018</v>
      </c>
      <c r="J102" s="7">
        <v>871707.49</v>
      </c>
      <c r="K102" s="49">
        <v>178.221</v>
      </c>
      <c r="L102" s="49">
        <v>70</v>
      </c>
      <c r="M102" s="49">
        <v>205.34</v>
      </c>
      <c r="N102" s="8" t="s">
        <v>239</v>
      </c>
      <c r="O102" s="59" t="s">
        <v>27</v>
      </c>
      <c r="P102" s="34"/>
      <c r="Q102" s="7"/>
      <c r="R102" s="35"/>
      <c r="S102" s="35"/>
      <c r="T102" s="35"/>
      <c r="U102" s="35"/>
      <c r="V102" s="35">
        <f t="shared" si="3"/>
        <v>0</v>
      </c>
      <c r="W102" s="6"/>
      <c r="X102" s="6"/>
      <c r="Y102" s="56" t="e">
        <f>IF(HRF[[#This Row],[31]]="WSKAŹNIK SPECYFICZNY",HRF[[#This Row],[15]]*#REF!,HRF[[#This Row],[32]]*#REF!+#REF!*#REF!+#REF!*#REF!)</f>
        <v>#REF!</v>
      </c>
      <c r="Z102" s="56" t="e">
        <f>IF(HRF[[#This Row],[31]]="WSKAŹNIK SPECYFICZNY","nie zdefinowano",HRF[[#This Row],[32]]*#REF!+#REF!*#REF!+#REF!*#REF!)</f>
        <v>#REF!</v>
      </c>
      <c r="AA102" s="56" t="e">
        <f>IF(HRF[[#This Row],[31]]="WSKAŹNIK SPECYFICZNY","nie zdefinowano",HRF[[#This Row],[32]]*#REF!+#REF!*#REF!+#REF!*#REF!)</f>
        <v>#REF!</v>
      </c>
      <c r="AB102" s="57" t="e">
        <f>IF(HRF[[#This Row],[31]]="WSKAŹNIK SPECYFICZNY",HRF[[#This Row],[15]]*#REF!,HRF[[#This Row],[32]]*#REF!+#REF!*#REF!+#REF!*#REF!)</f>
        <v>#REF!</v>
      </c>
      <c r="AC102" s="4"/>
      <c r="AD102" s="4">
        <f>HRF[[#This Row],[26]]*HRF[[#This Row],[25]]</f>
        <v>0</v>
      </c>
      <c r="AE102" s="4">
        <f>HRF[[#This Row],[27]]*HRF[[#This Row],[25]]</f>
        <v>0</v>
      </c>
      <c r="AF102" s="4">
        <f>HRF[[#This Row],[28]]*HRF[[#This Row],[25]]</f>
        <v>0</v>
      </c>
      <c r="AG102" s="4">
        <f>HRF[[#This Row],[29]]*HRF[[#This Row],[25]]</f>
        <v>0</v>
      </c>
      <c r="AH102" s="4">
        <f>IF(AND(HRF[[#This Row],[6]]="G",HRF[[#This Row],[14]]="nierozpoczęte")=TRUE,1,0)</f>
        <v>0</v>
      </c>
      <c r="AI102" s="4">
        <f>IF(AND(HRF[[#This Row],[6]]="G",HRF[[#This Row],[14]]="w trakcie realizacji ")=TRUE,1,0)</f>
        <v>0</v>
      </c>
      <c r="AJ102" s="4">
        <f>IF(AND(HRF[[#This Row],[6]]="G",HRF[[#This Row],[14]]="zrealizowane")=TRUE,1,0)</f>
        <v>0</v>
      </c>
      <c r="AK102" s="4">
        <f>IF(AND(HRF[[#This Row],[6]]="G",HRF[[#This Row],[14]]="wstrzymane")=TRUE,1,0)</f>
        <v>0</v>
      </c>
      <c r="AL102" s="4">
        <f>IF(AND(HRF[[#This Row],[6]]="G",HRF[[#This Row],[14]]="anulowane")=TRUE,1,0)</f>
        <v>0</v>
      </c>
      <c r="AM102" s="4">
        <f>IF(AND(HRF[[#This Row],[6]]="P",HRF[[#This Row],[14]]="nierozpoczęte")=TRUE,1,0)</f>
        <v>0</v>
      </c>
      <c r="AN102" s="4">
        <f>IF(AND(HRF[[#This Row],[6]]="P",HRF[[#This Row],[14]]="w trakcie realizacji ")=TRUE,1,0)</f>
        <v>1</v>
      </c>
      <c r="AO102" s="4">
        <f>IF(AND(HRF[[#This Row],[6]]="P",HRF[[#This Row],[14]]="zrealizowane")=TRUE,1,0)</f>
        <v>0</v>
      </c>
      <c r="AP102" s="4">
        <f>IF(AND(HRF[[#This Row],[6]]="P",HRF[[#This Row],[14]]="wstrzymane")=TRUE,1,0)</f>
        <v>0</v>
      </c>
      <c r="AQ102" s="4">
        <f>IF(AND(HRF[[#This Row],[6]]="P",HRF[[#This Row],[14]]="anulowane")=TRUE,1,0)</f>
        <v>0</v>
      </c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s="16" customFormat="1" ht="54.95" customHeight="1">
      <c r="A103" s="13"/>
      <c r="B103" s="77" t="s">
        <v>373</v>
      </c>
      <c r="C103" s="25" t="s">
        <v>199</v>
      </c>
      <c r="D103" s="84" t="s">
        <v>453</v>
      </c>
      <c r="E103" s="85" t="s">
        <v>392</v>
      </c>
      <c r="F103" s="17" t="s">
        <v>236</v>
      </c>
      <c r="G103" s="17" t="s">
        <v>24</v>
      </c>
      <c r="H103" s="6">
        <v>2017</v>
      </c>
      <c r="I103" s="6">
        <v>2018</v>
      </c>
      <c r="J103" s="7">
        <v>468632.19</v>
      </c>
      <c r="K103" s="49">
        <v>202.4</v>
      </c>
      <c r="L103" s="49" t="s">
        <v>12</v>
      </c>
      <c r="M103" s="49">
        <v>63.76</v>
      </c>
      <c r="N103" s="8" t="s">
        <v>239</v>
      </c>
      <c r="O103" s="59" t="s">
        <v>27</v>
      </c>
      <c r="P103" s="34"/>
      <c r="Q103" s="7"/>
      <c r="R103" s="35"/>
      <c r="S103" s="35"/>
      <c r="T103" s="35"/>
      <c r="U103" s="35"/>
      <c r="V103" s="35">
        <f t="shared" ref="V103:V120" si="4">SUM(R103:U103)</f>
        <v>0</v>
      </c>
      <c r="W103" s="6"/>
      <c r="X103" s="6"/>
      <c r="Y103" s="56" t="e">
        <f>IF(HRF[[#This Row],[31]]="WSKAŹNIK SPECYFICZNY",HRF[[#This Row],[15]]*#REF!,HRF[[#This Row],[32]]*#REF!+#REF!*#REF!+#REF!*#REF!)</f>
        <v>#REF!</v>
      </c>
      <c r="Z103" s="56" t="e">
        <f>IF(HRF[[#This Row],[31]]="WSKAŹNIK SPECYFICZNY","nie zdefinowano",HRF[[#This Row],[32]]*#REF!+#REF!*#REF!+#REF!*#REF!)</f>
        <v>#REF!</v>
      </c>
      <c r="AA103" s="56" t="e">
        <f>IF(HRF[[#This Row],[31]]="WSKAŹNIK SPECYFICZNY","nie zdefinowano",HRF[[#This Row],[32]]*#REF!+#REF!*#REF!+#REF!*#REF!)</f>
        <v>#REF!</v>
      </c>
      <c r="AB103" s="57" t="e">
        <f>IF(HRF[[#This Row],[31]]="WSKAŹNIK SPECYFICZNY",HRF[[#This Row],[15]]*#REF!,HRF[[#This Row],[32]]*#REF!+#REF!*#REF!+#REF!*#REF!)</f>
        <v>#REF!</v>
      </c>
      <c r="AC103" s="13"/>
      <c r="AD103" s="4">
        <f>HRF[[#This Row],[26]]*HRF[[#This Row],[25]]</f>
        <v>0</v>
      </c>
      <c r="AE103" s="4">
        <f>HRF[[#This Row],[27]]*HRF[[#This Row],[25]]</f>
        <v>0</v>
      </c>
      <c r="AF103" s="4">
        <f>HRF[[#This Row],[28]]*HRF[[#This Row],[25]]</f>
        <v>0</v>
      </c>
      <c r="AG103" s="4">
        <f>HRF[[#This Row],[29]]*HRF[[#This Row],[25]]</f>
        <v>0</v>
      </c>
      <c r="AH103" s="4">
        <f>IF(AND(HRF[[#This Row],[6]]="G",HRF[[#This Row],[14]]="nierozpoczęte")=TRUE,1,0)</f>
        <v>0</v>
      </c>
      <c r="AI103" s="4">
        <f>IF(AND(HRF[[#This Row],[6]]="G",HRF[[#This Row],[14]]="w trakcie realizacji ")=TRUE,1,0)</f>
        <v>0</v>
      </c>
      <c r="AJ103" s="4">
        <f>IF(AND(HRF[[#This Row],[6]]="G",HRF[[#This Row],[14]]="zrealizowane")=TRUE,1,0)</f>
        <v>0</v>
      </c>
      <c r="AK103" s="4">
        <f>IF(AND(HRF[[#This Row],[6]]="G",HRF[[#This Row],[14]]="wstrzymane")=TRUE,1,0)</f>
        <v>0</v>
      </c>
      <c r="AL103" s="4">
        <f>IF(AND(HRF[[#This Row],[6]]="G",HRF[[#This Row],[14]]="anulowane")=TRUE,1,0)</f>
        <v>0</v>
      </c>
      <c r="AM103" s="4">
        <f>IF(AND(HRF[[#This Row],[6]]="P",HRF[[#This Row],[14]]="nierozpoczęte")=TRUE,1,0)</f>
        <v>0</v>
      </c>
      <c r="AN103" s="4">
        <f>IF(AND(HRF[[#This Row],[6]]="P",HRF[[#This Row],[14]]="w trakcie realizacji ")=TRUE,1,0)</f>
        <v>1</v>
      </c>
      <c r="AO103" s="4">
        <f>IF(AND(HRF[[#This Row],[6]]="P",HRF[[#This Row],[14]]="zrealizowane")=TRUE,1,0)</f>
        <v>0</v>
      </c>
      <c r="AP103" s="4">
        <f>IF(AND(HRF[[#This Row],[6]]="P",HRF[[#This Row],[14]]="wstrzymane")=TRUE,1,0)</f>
        <v>0</v>
      </c>
      <c r="AQ103" s="4">
        <f>IF(AND(HRF[[#This Row],[6]]="P",HRF[[#This Row],[14]]="anulowane")=TRUE,1,0)</f>
        <v>0</v>
      </c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s="9" customFormat="1" ht="54.95" customHeight="1">
      <c r="A104" s="4"/>
      <c r="B104" s="77" t="s">
        <v>374</v>
      </c>
      <c r="C104" s="25" t="s">
        <v>199</v>
      </c>
      <c r="D104" s="84" t="s">
        <v>453</v>
      </c>
      <c r="E104" s="85" t="s">
        <v>309</v>
      </c>
      <c r="F104" s="17" t="s">
        <v>351</v>
      </c>
      <c r="G104" s="17" t="s">
        <v>24</v>
      </c>
      <c r="H104" s="6">
        <v>2016</v>
      </c>
      <c r="I104" s="6">
        <v>2021</v>
      </c>
      <c r="J104" s="7">
        <v>1750000</v>
      </c>
      <c r="K104" s="49">
        <v>742</v>
      </c>
      <c r="L104" s="49" t="s">
        <v>12</v>
      </c>
      <c r="M104" s="49">
        <v>250.5</v>
      </c>
      <c r="N104" s="8" t="s">
        <v>207</v>
      </c>
      <c r="O104" s="59" t="s">
        <v>26</v>
      </c>
      <c r="P104" s="34"/>
      <c r="Q104" s="7"/>
      <c r="R104" s="35"/>
      <c r="S104" s="35"/>
      <c r="T104" s="35"/>
      <c r="U104" s="35"/>
      <c r="V104" s="35">
        <f t="shared" si="4"/>
        <v>0</v>
      </c>
      <c r="W104" s="6"/>
      <c r="X104" s="6"/>
      <c r="Y104" s="56" t="e">
        <f>IF(HRF[[#This Row],[31]]="WSKAŹNIK SPECYFICZNY",HRF[[#This Row],[15]]*#REF!,HRF[[#This Row],[32]]*#REF!+#REF!*#REF!+#REF!*#REF!)</f>
        <v>#REF!</v>
      </c>
      <c r="Z104" s="56" t="e">
        <f>IF(HRF[[#This Row],[31]]="WSKAŹNIK SPECYFICZNY","nie zdefinowano",HRF[[#This Row],[32]]*#REF!+#REF!*#REF!+#REF!*#REF!)</f>
        <v>#REF!</v>
      </c>
      <c r="AA104" s="56" t="e">
        <f>IF(HRF[[#This Row],[31]]="WSKAŹNIK SPECYFICZNY","nie zdefinowano",HRF[[#This Row],[32]]*#REF!+#REF!*#REF!+#REF!*#REF!)</f>
        <v>#REF!</v>
      </c>
      <c r="AB104" s="57" t="e">
        <f>IF(HRF[[#This Row],[31]]="WSKAŹNIK SPECYFICZNY",HRF[[#This Row],[15]]*#REF!,HRF[[#This Row],[32]]*#REF!+#REF!*#REF!+#REF!*#REF!)</f>
        <v>#REF!</v>
      </c>
      <c r="AC104" s="4"/>
      <c r="AD104" s="4">
        <f>HRF[[#This Row],[26]]*HRF[[#This Row],[25]]</f>
        <v>0</v>
      </c>
      <c r="AE104" s="4">
        <f>HRF[[#This Row],[27]]*HRF[[#This Row],[25]]</f>
        <v>0</v>
      </c>
      <c r="AF104" s="4">
        <f>HRF[[#This Row],[28]]*HRF[[#This Row],[25]]</f>
        <v>0</v>
      </c>
      <c r="AG104" s="4">
        <f>HRF[[#This Row],[29]]*HRF[[#This Row],[25]]</f>
        <v>0</v>
      </c>
      <c r="AH104" s="4">
        <f>IF(AND(HRF[[#This Row],[6]]="G",HRF[[#This Row],[14]]="nierozpoczęte")=TRUE,1,0)</f>
        <v>0</v>
      </c>
      <c r="AI104" s="4">
        <f>IF(AND(HRF[[#This Row],[6]]="G",HRF[[#This Row],[14]]="w trakcie realizacji ")=TRUE,1,0)</f>
        <v>0</v>
      </c>
      <c r="AJ104" s="4">
        <f>IF(AND(HRF[[#This Row],[6]]="G",HRF[[#This Row],[14]]="zrealizowane")=TRUE,1,0)</f>
        <v>0</v>
      </c>
      <c r="AK104" s="4">
        <f>IF(AND(HRF[[#This Row],[6]]="G",HRF[[#This Row],[14]]="wstrzymane")=TRUE,1,0)</f>
        <v>0</v>
      </c>
      <c r="AL104" s="4">
        <f>IF(AND(HRF[[#This Row],[6]]="G",HRF[[#This Row],[14]]="anulowane")=TRUE,1,0)</f>
        <v>0</v>
      </c>
      <c r="AM104" s="4">
        <f>IF(AND(HRF[[#This Row],[6]]="P",HRF[[#This Row],[14]]="nierozpoczęte")=TRUE,1,0)</f>
        <v>1</v>
      </c>
      <c r="AN104" s="4">
        <f>IF(AND(HRF[[#This Row],[6]]="P",HRF[[#This Row],[14]]="w trakcie realizacji ")=TRUE,1,0)</f>
        <v>0</v>
      </c>
      <c r="AO104" s="4">
        <f>IF(AND(HRF[[#This Row],[6]]="P",HRF[[#This Row],[14]]="zrealizowane")=TRUE,1,0)</f>
        <v>0</v>
      </c>
      <c r="AP104" s="4">
        <f>IF(AND(HRF[[#This Row],[6]]="P",HRF[[#This Row],[14]]="wstrzymane")=TRUE,1,0)</f>
        <v>0</v>
      </c>
      <c r="AQ104" s="4">
        <f>IF(AND(HRF[[#This Row],[6]]="P",HRF[[#This Row],[14]]="anulowane")=TRUE,1,0)</f>
        <v>0</v>
      </c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s="9" customFormat="1" ht="54.95" customHeight="1">
      <c r="A105" s="4"/>
      <c r="B105" s="77" t="s">
        <v>375</v>
      </c>
      <c r="C105" s="25" t="s">
        <v>199</v>
      </c>
      <c r="D105" s="84" t="s">
        <v>453</v>
      </c>
      <c r="E105" s="85" t="s">
        <v>310</v>
      </c>
      <c r="F105" s="17" t="s">
        <v>352</v>
      </c>
      <c r="G105" s="17" t="s">
        <v>24</v>
      </c>
      <c r="H105" s="6">
        <v>2016</v>
      </c>
      <c r="I105" s="6">
        <v>2018</v>
      </c>
      <c r="J105" s="7">
        <v>13000000</v>
      </c>
      <c r="K105" s="49">
        <v>430</v>
      </c>
      <c r="L105" s="49">
        <v>14.8</v>
      </c>
      <c r="M105" s="49">
        <v>143.52000000000001</v>
      </c>
      <c r="N105" s="8" t="s">
        <v>239</v>
      </c>
      <c r="O105" s="59" t="s">
        <v>26</v>
      </c>
      <c r="P105" s="34"/>
      <c r="Q105" s="7"/>
      <c r="R105" s="35"/>
      <c r="S105" s="35"/>
      <c r="T105" s="35"/>
      <c r="U105" s="35"/>
      <c r="V105" s="35">
        <f t="shared" si="4"/>
        <v>0</v>
      </c>
      <c r="W105" s="6"/>
      <c r="X105" s="6"/>
      <c r="Y105" s="56" t="e">
        <f>IF(HRF[[#This Row],[31]]="WSKAŹNIK SPECYFICZNY",HRF[[#This Row],[15]]*#REF!,HRF[[#This Row],[32]]*#REF!+#REF!*#REF!+#REF!*#REF!)</f>
        <v>#REF!</v>
      </c>
      <c r="Z105" s="56" t="e">
        <f>IF(HRF[[#This Row],[31]]="WSKAŹNIK SPECYFICZNY","nie zdefinowano",HRF[[#This Row],[32]]*#REF!+#REF!*#REF!+#REF!*#REF!)</f>
        <v>#REF!</v>
      </c>
      <c r="AA105" s="56" t="e">
        <f>IF(HRF[[#This Row],[31]]="WSKAŹNIK SPECYFICZNY","nie zdefinowano",HRF[[#This Row],[32]]*#REF!+#REF!*#REF!+#REF!*#REF!)</f>
        <v>#REF!</v>
      </c>
      <c r="AB105" s="57" t="e">
        <f>IF(HRF[[#This Row],[31]]="WSKAŹNIK SPECYFICZNY",HRF[[#This Row],[15]]*#REF!,HRF[[#This Row],[32]]*#REF!+#REF!*#REF!+#REF!*#REF!)</f>
        <v>#REF!</v>
      </c>
      <c r="AC105" s="4"/>
      <c r="AD105" s="4">
        <f>HRF[[#This Row],[26]]*HRF[[#This Row],[25]]</f>
        <v>0</v>
      </c>
      <c r="AE105" s="4">
        <f>HRF[[#This Row],[27]]*HRF[[#This Row],[25]]</f>
        <v>0</v>
      </c>
      <c r="AF105" s="4">
        <f>HRF[[#This Row],[28]]*HRF[[#This Row],[25]]</f>
        <v>0</v>
      </c>
      <c r="AG105" s="4">
        <f>HRF[[#This Row],[29]]*HRF[[#This Row],[25]]</f>
        <v>0</v>
      </c>
      <c r="AH105" s="4">
        <f>IF(AND(HRF[[#This Row],[6]]="G",HRF[[#This Row],[14]]="nierozpoczęte")=TRUE,1,0)</f>
        <v>0</v>
      </c>
      <c r="AI105" s="4">
        <f>IF(AND(HRF[[#This Row],[6]]="G",HRF[[#This Row],[14]]="w trakcie realizacji ")=TRUE,1,0)</f>
        <v>0</v>
      </c>
      <c r="AJ105" s="4">
        <f>IF(AND(HRF[[#This Row],[6]]="G",HRF[[#This Row],[14]]="zrealizowane")=TRUE,1,0)</f>
        <v>0</v>
      </c>
      <c r="AK105" s="4">
        <f>IF(AND(HRF[[#This Row],[6]]="G",HRF[[#This Row],[14]]="wstrzymane")=TRUE,1,0)</f>
        <v>0</v>
      </c>
      <c r="AL105" s="4">
        <f>IF(AND(HRF[[#This Row],[6]]="G",HRF[[#This Row],[14]]="anulowane")=TRUE,1,0)</f>
        <v>0</v>
      </c>
      <c r="AM105" s="4">
        <f>IF(AND(HRF[[#This Row],[6]]="P",HRF[[#This Row],[14]]="nierozpoczęte")=TRUE,1,0)</f>
        <v>1</v>
      </c>
      <c r="AN105" s="4">
        <f>IF(AND(HRF[[#This Row],[6]]="P",HRF[[#This Row],[14]]="w trakcie realizacji ")=TRUE,1,0)</f>
        <v>0</v>
      </c>
      <c r="AO105" s="4">
        <f>IF(AND(HRF[[#This Row],[6]]="P",HRF[[#This Row],[14]]="zrealizowane")=TRUE,1,0)</f>
        <v>0</v>
      </c>
      <c r="AP105" s="4">
        <f>IF(AND(HRF[[#This Row],[6]]="P",HRF[[#This Row],[14]]="wstrzymane")=TRUE,1,0)</f>
        <v>0</v>
      </c>
      <c r="AQ105" s="4">
        <f>IF(AND(HRF[[#This Row],[6]]="P",HRF[[#This Row],[14]]="anulowane")=TRUE,1,0)</f>
        <v>0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s="9" customFormat="1" ht="54.95" customHeight="1">
      <c r="A106" s="4"/>
      <c r="B106" s="77" t="s">
        <v>376</v>
      </c>
      <c r="C106" s="25" t="s">
        <v>199</v>
      </c>
      <c r="D106" s="84" t="s">
        <v>453</v>
      </c>
      <c r="E106" s="85" t="s">
        <v>311</v>
      </c>
      <c r="F106" s="17" t="s">
        <v>353</v>
      </c>
      <c r="G106" s="17" t="s">
        <v>24</v>
      </c>
      <c r="H106" s="6">
        <v>2018</v>
      </c>
      <c r="I106" s="6">
        <v>2019</v>
      </c>
      <c r="J106" s="7">
        <v>13530000</v>
      </c>
      <c r="K106" s="49">
        <v>118.25897999999999</v>
      </c>
      <c r="L106" s="49" t="s">
        <v>12</v>
      </c>
      <c r="M106" s="49">
        <v>31.9</v>
      </c>
      <c r="N106" s="8" t="s">
        <v>207</v>
      </c>
      <c r="O106" s="59" t="s">
        <v>27</v>
      </c>
      <c r="P106" s="34"/>
      <c r="Q106" s="7"/>
      <c r="R106" s="35"/>
      <c r="S106" s="35"/>
      <c r="T106" s="35"/>
      <c r="U106" s="35"/>
      <c r="V106" s="35">
        <f t="shared" si="4"/>
        <v>0</v>
      </c>
      <c r="W106" s="6"/>
      <c r="X106" s="6"/>
      <c r="Y106" s="56" t="e">
        <f>IF(HRF[[#This Row],[31]]="WSKAŹNIK SPECYFICZNY",HRF[[#This Row],[15]]*#REF!,HRF[[#This Row],[32]]*#REF!+#REF!*#REF!+#REF!*#REF!)</f>
        <v>#REF!</v>
      </c>
      <c r="Z106" s="56" t="e">
        <f>IF(HRF[[#This Row],[31]]="WSKAŹNIK SPECYFICZNY","nie zdefinowano",HRF[[#This Row],[32]]*#REF!+#REF!*#REF!+#REF!*#REF!)</f>
        <v>#REF!</v>
      </c>
      <c r="AA106" s="56" t="e">
        <f>IF(HRF[[#This Row],[31]]="WSKAŹNIK SPECYFICZNY","nie zdefinowano",HRF[[#This Row],[32]]*#REF!+#REF!*#REF!+#REF!*#REF!)</f>
        <v>#REF!</v>
      </c>
      <c r="AB106" s="57" t="e">
        <f>IF(HRF[[#This Row],[31]]="WSKAŹNIK SPECYFICZNY",HRF[[#This Row],[15]]*#REF!,HRF[[#This Row],[32]]*#REF!+#REF!*#REF!+#REF!*#REF!)</f>
        <v>#REF!</v>
      </c>
      <c r="AC106" s="4"/>
      <c r="AD106" s="4">
        <f>HRF[[#This Row],[26]]*HRF[[#This Row],[25]]</f>
        <v>0</v>
      </c>
      <c r="AE106" s="4">
        <f>HRF[[#This Row],[27]]*HRF[[#This Row],[25]]</f>
        <v>0</v>
      </c>
      <c r="AF106" s="4">
        <f>HRF[[#This Row],[28]]*HRF[[#This Row],[25]]</f>
        <v>0</v>
      </c>
      <c r="AG106" s="4">
        <f>HRF[[#This Row],[29]]*HRF[[#This Row],[25]]</f>
        <v>0</v>
      </c>
      <c r="AH106" s="4">
        <f>IF(AND(HRF[[#This Row],[6]]="G",HRF[[#This Row],[14]]="nierozpoczęte")=TRUE,1,0)</f>
        <v>0</v>
      </c>
      <c r="AI106" s="4">
        <f>IF(AND(HRF[[#This Row],[6]]="G",HRF[[#This Row],[14]]="w trakcie realizacji ")=TRUE,1,0)</f>
        <v>0</v>
      </c>
      <c r="AJ106" s="4">
        <f>IF(AND(HRF[[#This Row],[6]]="G",HRF[[#This Row],[14]]="zrealizowane")=TRUE,1,0)</f>
        <v>0</v>
      </c>
      <c r="AK106" s="4">
        <f>IF(AND(HRF[[#This Row],[6]]="G",HRF[[#This Row],[14]]="wstrzymane")=TRUE,1,0)</f>
        <v>0</v>
      </c>
      <c r="AL106" s="4">
        <f>IF(AND(HRF[[#This Row],[6]]="G",HRF[[#This Row],[14]]="anulowane")=TRUE,1,0)</f>
        <v>0</v>
      </c>
      <c r="AM106" s="4">
        <f>IF(AND(HRF[[#This Row],[6]]="P",HRF[[#This Row],[14]]="nierozpoczęte")=TRUE,1,0)</f>
        <v>0</v>
      </c>
      <c r="AN106" s="4">
        <f>IF(AND(HRF[[#This Row],[6]]="P",HRF[[#This Row],[14]]="w trakcie realizacji ")=TRUE,1,0)</f>
        <v>1</v>
      </c>
      <c r="AO106" s="4">
        <f>IF(AND(HRF[[#This Row],[6]]="P",HRF[[#This Row],[14]]="zrealizowane")=TRUE,1,0)</f>
        <v>0</v>
      </c>
      <c r="AP106" s="4">
        <f>IF(AND(HRF[[#This Row],[6]]="P",HRF[[#This Row],[14]]="wstrzymane")=TRUE,1,0)</f>
        <v>0</v>
      </c>
      <c r="AQ106" s="4">
        <f>IF(AND(HRF[[#This Row],[6]]="P",HRF[[#This Row],[14]]="anulowane")=TRUE,1,0)</f>
        <v>0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s="9" customFormat="1" ht="54.95" customHeight="1">
      <c r="A107" s="4"/>
      <c r="B107" s="77" t="s">
        <v>377</v>
      </c>
      <c r="C107" s="25" t="s">
        <v>199</v>
      </c>
      <c r="D107" s="84" t="s">
        <v>456</v>
      </c>
      <c r="E107" s="85" t="s">
        <v>312</v>
      </c>
      <c r="F107" s="17" t="s">
        <v>354</v>
      </c>
      <c r="G107" s="17" t="s">
        <v>24</v>
      </c>
      <c r="H107" s="6">
        <v>2021</v>
      </c>
      <c r="I107" s="6">
        <v>2023</v>
      </c>
      <c r="J107" s="7">
        <v>16564007.109999999</v>
      </c>
      <c r="K107" s="49">
        <v>37.29</v>
      </c>
      <c r="L107" s="49" t="s">
        <v>12</v>
      </c>
      <c r="M107" s="49">
        <v>11.41</v>
      </c>
      <c r="N107" s="8" t="s">
        <v>239</v>
      </c>
      <c r="O107" s="59" t="s">
        <v>26</v>
      </c>
      <c r="P107" s="34"/>
      <c r="Q107" s="7"/>
      <c r="R107" s="35"/>
      <c r="S107" s="35"/>
      <c r="T107" s="35"/>
      <c r="U107" s="35"/>
      <c r="V107" s="35">
        <f t="shared" si="4"/>
        <v>0</v>
      </c>
      <c r="W107" s="6"/>
      <c r="X107" s="6"/>
      <c r="Y107" s="56" t="e">
        <f>IF(HRF[[#This Row],[31]]="WSKAŹNIK SPECYFICZNY",HRF[[#This Row],[15]]*#REF!,HRF[[#This Row],[32]]*#REF!+#REF!*#REF!+#REF!*#REF!)</f>
        <v>#REF!</v>
      </c>
      <c r="Z107" s="56" t="e">
        <f>IF(HRF[[#This Row],[31]]="WSKAŹNIK SPECYFICZNY","nie zdefinowano",HRF[[#This Row],[32]]*#REF!+#REF!*#REF!+#REF!*#REF!)</f>
        <v>#REF!</v>
      </c>
      <c r="AA107" s="56" t="e">
        <f>IF(HRF[[#This Row],[31]]="WSKAŹNIK SPECYFICZNY","nie zdefinowano",HRF[[#This Row],[32]]*#REF!+#REF!*#REF!+#REF!*#REF!)</f>
        <v>#REF!</v>
      </c>
      <c r="AB107" s="57" t="e">
        <f>IF(HRF[[#This Row],[31]]="WSKAŹNIK SPECYFICZNY",HRF[[#This Row],[15]]*#REF!,HRF[[#This Row],[32]]*#REF!+#REF!*#REF!+#REF!*#REF!)</f>
        <v>#REF!</v>
      </c>
      <c r="AC107" s="4"/>
      <c r="AD107" s="4">
        <f>HRF[[#This Row],[26]]*HRF[[#This Row],[25]]</f>
        <v>0</v>
      </c>
      <c r="AE107" s="4">
        <f>HRF[[#This Row],[27]]*HRF[[#This Row],[25]]</f>
        <v>0</v>
      </c>
      <c r="AF107" s="4">
        <f>HRF[[#This Row],[28]]*HRF[[#This Row],[25]]</f>
        <v>0</v>
      </c>
      <c r="AG107" s="4">
        <f>HRF[[#This Row],[29]]*HRF[[#This Row],[25]]</f>
        <v>0</v>
      </c>
      <c r="AH107" s="4">
        <f>IF(AND(HRF[[#This Row],[6]]="G",HRF[[#This Row],[14]]="nierozpoczęte")=TRUE,1,0)</f>
        <v>0</v>
      </c>
      <c r="AI107" s="4">
        <f>IF(AND(HRF[[#This Row],[6]]="G",HRF[[#This Row],[14]]="w trakcie realizacji ")=TRUE,1,0)</f>
        <v>0</v>
      </c>
      <c r="AJ107" s="4">
        <f>IF(AND(HRF[[#This Row],[6]]="G",HRF[[#This Row],[14]]="zrealizowane")=TRUE,1,0)</f>
        <v>0</v>
      </c>
      <c r="AK107" s="4">
        <f>IF(AND(HRF[[#This Row],[6]]="G",HRF[[#This Row],[14]]="wstrzymane")=TRUE,1,0)</f>
        <v>0</v>
      </c>
      <c r="AL107" s="4">
        <f>IF(AND(HRF[[#This Row],[6]]="G",HRF[[#This Row],[14]]="anulowane")=TRUE,1,0)</f>
        <v>0</v>
      </c>
      <c r="AM107" s="4">
        <f>IF(AND(HRF[[#This Row],[6]]="P",HRF[[#This Row],[14]]="nierozpoczęte")=TRUE,1,0)</f>
        <v>1</v>
      </c>
      <c r="AN107" s="4">
        <f>IF(AND(HRF[[#This Row],[6]]="P",HRF[[#This Row],[14]]="w trakcie realizacji ")=TRUE,1,0)</f>
        <v>0</v>
      </c>
      <c r="AO107" s="4">
        <f>IF(AND(HRF[[#This Row],[6]]="P",HRF[[#This Row],[14]]="zrealizowane")=TRUE,1,0)</f>
        <v>0</v>
      </c>
      <c r="AP107" s="4">
        <f>IF(AND(HRF[[#This Row],[6]]="P",HRF[[#This Row],[14]]="wstrzymane")=TRUE,1,0)</f>
        <v>0</v>
      </c>
      <c r="AQ107" s="4">
        <f>IF(AND(HRF[[#This Row],[6]]="P",HRF[[#This Row],[14]]="anulowane")=TRUE,1,0)</f>
        <v>0</v>
      </c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s="9" customFormat="1" ht="54.95" customHeight="1">
      <c r="A108" s="4"/>
      <c r="B108" s="77" t="s">
        <v>378</v>
      </c>
      <c r="C108" s="25" t="s">
        <v>199</v>
      </c>
      <c r="D108" s="84" t="s">
        <v>456</v>
      </c>
      <c r="E108" s="85" t="s">
        <v>313</v>
      </c>
      <c r="F108" s="17" t="s">
        <v>354</v>
      </c>
      <c r="G108" s="17" t="s">
        <v>24</v>
      </c>
      <c r="H108" s="6">
        <v>2019</v>
      </c>
      <c r="I108" s="6">
        <v>2021</v>
      </c>
      <c r="J108" s="7">
        <v>19170107.370000001</v>
      </c>
      <c r="K108" s="49">
        <v>180.14</v>
      </c>
      <c r="L108" s="49" t="s">
        <v>12</v>
      </c>
      <c r="M108" s="49">
        <v>57.23</v>
      </c>
      <c r="N108" s="8" t="s">
        <v>239</v>
      </c>
      <c r="O108" s="59" t="s">
        <v>26</v>
      </c>
      <c r="P108" s="34"/>
      <c r="Q108" s="7"/>
      <c r="R108" s="35"/>
      <c r="S108" s="35"/>
      <c r="T108" s="35"/>
      <c r="U108" s="35"/>
      <c r="V108" s="35">
        <f t="shared" si="4"/>
        <v>0</v>
      </c>
      <c r="W108" s="6"/>
      <c r="X108" s="6"/>
      <c r="Y108" s="56" t="e">
        <f>IF(HRF[[#This Row],[31]]="WSKAŹNIK SPECYFICZNY",HRF[[#This Row],[15]]*#REF!,HRF[[#This Row],[32]]*#REF!+#REF!*#REF!+#REF!*#REF!)</f>
        <v>#REF!</v>
      </c>
      <c r="Z108" s="56" t="e">
        <f>IF(HRF[[#This Row],[31]]="WSKAŹNIK SPECYFICZNY","nie zdefinowano",HRF[[#This Row],[32]]*#REF!+#REF!*#REF!+#REF!*#REF!)</f>
        <v>#REF!</v>
      </c>
      <c r="AA108" s="56" t="e">
        <f>IF(HRF[[#This Row],[31]]="WSKAŹNIK SPECYFICZNY","nie zdefinowano",HRF[[#This Row],[32]]*#REF!+#REF!*#REF!+#REF!*#REF!)</f>
        <v>#REF!</v>
      </c>
      <c r="AB108" s="57" t="e">
        <f>IF(HRF[[#This Row],[31]]="WSKAŹNIK SPECYFICZNY",HRF[[#This Row],[15]]*#REF!,HRF[[#This Row],[32]]*#REF!+#REF!*#REF!+#REF!*#REF!)</f>
        <v>#REF!</v>
      </c>
      <c r="AC108" s="4"/>
      <c r="AD108" s="4">
        <f>HRF[[#This Row],[26]]*HRF[[#This Row],[25]]</f>
        <v>0</v>
      </c>
      <c r="AE108" s="4">
        <f>HRF[[#This Row],[27]]*HRF[[#This Row],[25]]</f>
        <v>0</v>
      </c>
      <c r="AF108" s="4">
        <f>HRF[[#This Row],[28]]*HRF[[#This Row],[25]]</f>
        <v>0</v>
      </c>
      <c r="AG108" s="4">
        <f>HRF[[#This Row],[29]]*HRF[[#This Row],[25]]</f>
        <v>0</v>
      </c>
      <c r="AH108" s="4">
        <f>IF(AND(HRF[[#This Row],[6]]="G",HRF[[#This Row],[14]]="nierozpoczęte")=TRUE,1,0)</f>
        <v>0</v>
      </c>
      <c r="AI108" s="4">
        <f>IF(AND(HRF[[#This Row],[6]]="G",HRF[[#This Row],[14]]="w trakcie realizacji ")=TRUE,1,0)</f>
        <v>0</v>
      </c>
      <c r="AJ108" s="4">
        <f>IF(AND(HRF[[#This Row],[6]]="G",HRF[[#This Row],[14]]="zrealizowane")=TRUE,1,0)</f>
        <v>0</v>
      </c>
      <c r="AK108" s="4">
        <f>IF(AND(HRF[[#This Row],[6]]="G",HRF[[#This Row],[14]]="wstrzymane")=TRUE,1,0)</f>
        <v>0</v>
      </c>
      <c r="AL108" s="4">
        <f>IF(AND(HRF[[#This Row],[6]]="G",HRF[[#This Row],[14]]="anulowane")=TRUE,1,0)</f>
        <v>0</v>
      </c>
      <c r="AM108" s="4">
        <f>IF(AND(HRF[[#This Row],[6]]="P",HRF[[#This Row],[14]]="nierozpoczęte")=TRUE,1,0)</f>
        <v>1</v>
      </c>
      <c r="AN108" s="4">
        <f>IF(AND(HRF[[#This Row],[6]]="P",HRF[[#This Row],[14]]="w trakcie realizacji ")=TRUE,1,0)</f>
        <v>0</v>
      </c>
      <c r="AO108" s="4">
        <f>IF(AND(HRF[[#This Row],[6]]="P",HRF[[#This Row],[14]]="zrealizowane")=TRUE,1,0)</f>
        <v>0</v>
      </c>
      <c r="AP108" s="4">
        <f>IF(AND(HRF[[#This Row],[6]]="P",HRF[[#This Row],[14]]="wstrzymane")=TRUE,1,0)</f>
        <v>0</v>
      </c>
      <c r="AQ108" s="4">
        <f>IF(AND(HRF[[#This Row],[6]]="P",HRF[[#This Row],[14]]="anulowane")=TRUE,1,0)</f>
        <v>0</v>
      </c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s="9" customFormat="1" ht="54.95" customHeight="1">
      <c r="A109" s="4"/>
      <c r="B109" s="77" t="s">
        <v>379</v>
      </c>
      <c r="C109" s="25" t="s">
        <v>199</v>
      </c>
      <c r="D109" s="84" t="s">
        <v>314</v>
      </c>
      <c r="E109" s="85" t="s">
        <v>314</v>
      </c>
      <c r="F109" s="17" t="s">
        <v>355</v>
      </c>
      <c r="G109" s="17" t="s">
        <v>23</v>
      </c>
      <c r="H109" s="6">
        <v>2017</v>
      </c>
      <c r="I109" s="6">
        <v>2019</v>
      </c>
      <c r="J109" s="7">
        <v>52350000</v>
      </c>
      <c r="K109" s="49">
        <v>1015</v>
      </c>
      <c r="L109" s="49">
        <v>0</v>
      </c>
      <c r="M109" s="49">
        <v>243</v>
      </c>
      <c r="N109" s="64" t="s">
        <v>207</v>
      </c>
      <c r="O109" s="59" t="s">
        <v>27</v>
      </c>
      <c r="P109" s="34"/>
      <c r="Q109" s="7"/>
      <c r="R109" s="35"/>
      <c r="S109" s="35"/>
      <c r="T109" s="35"/>
      <c r="U109" s="35"/>
      <c r="V109" s="35">
        <f t="shared" si="4"/>
        <v>0</v>
      </c>
      <c r="W109" s="6"/>
      <c r="X109" s="6"/>
      <c r="Y109" s="56" t="e">
        <f>IF(HRF[[#This Row],[31]]="WSKAŹNIK SPECYFICZNY",HRF[[#This Row],[15]]*#REF!,HRF[[#This Row],[32]]*#REF!+#REF!*#REF!+#REF!*#REF!)</f>
        <v>#REF!</v>
      </c>
      <c r="Z109" s="56" t="e">
        <f>IF(HRF[[#This Row],[31]]="WSKAŹNIK SPECYFICZNY","nie zdefinowano",HRF[[#This Row],[32]]*#REF!+#REF!*#REF!+#REF!*#REF!)</f>
        <v>#REF!</v>
      </c>
      <c r="AA109" s="56" t="e">
        <f>IF(HRF[[#This Row],[31]]="WSKAŹNIK SPECYFICZNY","nie zdefinowano",HRF[[#This Row],[32]]*#REF!+#REF!*#REF!+#REF!*#REF!)</f>
        <v>#REF!</v>
      </c>
      <c r="AB109" s="57" t="e">
        <f>IF(HRF[[#This Row],[31]]="WSKAŹNIK SPECYFICZNY",HRF[[#This Row],[15]]*#REF!,HRF[[#This Row],[32]]*#REF!+#REF!*#REF!+#REF!*#REF!)</f>
        <v>#REF!</v>
      </c>
      <c r="AC109" s="4"/>
      <c r="AD109" s="4">
        <f>HRF[[#This Row],[26]]*HRF[[#This Row],[25]]</f>
        <v>0</v>
      </c>
      <c r="AE109" s="4">
        <f>HRF[[#This Row],[27]]*HRF[[#This Row],[25]]</f>
        <v>0</v>
      </c>
      <c r="AF109" s="4">
        <f>HRF[[#This Row],[28]]*HRF[[#This Row],[25]]</f>
        <v>0</v>
      </c>
      <c r="AG109" s="4">
        <f>HRF[[#This Row],[29]]*HRF[[#This Row],[25]]</f>
        <v>0</v>
      </c>
      <c r="AH109" s="4">
        <f>IF(AND(HRF[[#This Row],[6]]="G",HRF[[#This Row],[14]]="nierozpoczęte")=TRUE,1,0)</f>
        <v>0</v>
      </c>
      <c r="AI109" s="4">
        <f>IF(AND(HRF[[#This Row],[6]]="G",HRF[[#This Row],[14]]="w trakcie realizacji ")=TRUE,1,0)</f>
        <v>1</v>
      </c>
      <c r="AJ109" s="4">
        <f>IF(AND(HRF[[#This Row],[6]]="G",HRF[[#This Row],[14]]="zrealizowane")=TRUE,1,0)</f>
        <v>0</v>
      </c>
      <c r="AK109" s="4">
        <f>IF(AND(HRF[[#This Row],[6]]="G",HRF[[#This Row],[14]]="wstrzymane")=TRUE,1,0)</f>
        <v>0</v>
      </c>
      <c r="AL109" s="4">
        <f>IF(AND(HRF[[#This Row],[6]]="G",HRF[[#This Row],[14]]="anulowane")=TRUE,1,0)</f>
        <v>0</v>
      </c>
      <c r="AM109" s="4">
        <f>IF(AND(HRF[[#This Row],[6]]="P",HRF[[#This Row],[14]]="nierozpoczęte")=TRUE,1,0)</f>
        <v>0</v>
      </c>
      <c r="AN109" s="4">
        <f>IF(AND(HRF[[#This Row],[6]]="P",HRF[[#This Row],[14]]="w trakcie realizacji ")=TRUE,1,0)</f>
        <v>0</v>
      </c>
      <c r="AO109" s="4">
        <f>IF(AND(HRF[[#This Row],[6]]="P",HRF[[#This Row],[14]]="zrealizowane")=TRUE,1,0)</f>
        <v>0</v>
      </c>
      <c r="AP109" s="4">
        <f>IF(AND(HRF[[#This Row],[6]]="P",HRF[[#This Row],[14]]="wstrzymane")=TRUE,1,0)</f>
        <v>0</v>
      </c>
      <c r="AQ109" s="4">
        <f>IF(AND(HRF[[#This Row],[6]]="P",HRF[[#This Row],[14]]="anulowane")=TRUE,1,0)</f>
        <v>0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s="1" customFormat="1" ht="50.1" customHeight="1">
      <c r="B110" s="77" t="s">
        <v>380</v>
      </c>
      <c r="C110" s="25" t="s">
        <v>199</v>
      </c>
      <c r="D110" s="84" t="s">
        <v>452</v>
      </c>
      <c r="E110" s="85" t="s">
        <v>315</v>
      </c>
      <c r="F110" s="17" t="s">
        <v>339</v>
      </c>
      <c r="G110" s="17" t="s">
        <v>23</v>
      </c>
      <c r="H110" s="6">
        <v>2017</v>
      </c>
      <c r="I110" s="6">
        <v>2019</v>
      </c>
      <c r="J110" s="7" t="s">
        <v>361</v>
      </c>
      <c r="K110" s="49">
        <v>602.61081999999999</v>
      </c>
      <c r="L110" s="49">
        <v>39</v>
      </c>
      <c r="M110" s="49">
        <v>361.42</v>
      </c>
      <c r="N110" s="8" t="s">
        <v>207</v>
      </c>
      <c r="O110" s="59" t="s">
        <v>26</v>
      </c>
      <c r="P110" s="34"/>
      <c r="Q110" s="7"/>
      <c r="R110" s="35"/>
      <c r="S110" s="35"/>
      <c r="T110" s="35"/>
      <c r="U110" s="35"/>
      <c r="V110" s="35">
        <f t="shared" si="4"/>
        <v>0</v>
      </c>
      <c r="W110" s="6"/>
      <c r="X110" s="6"/>
      <c r="Y110" s="56" t="e">
        <f>IF(HRF[[#This Row],[31]]="WSKAŹNIK SPECYFICZNY",HRF[[#This Row],[15]]*#REF!,HRF[[#This Row],[32]]*#REF!+#REF!*#REF!+#REF!*#REF!)</f>
        <v>#REF!</v>
      </c>
      <c r="Z110" s="56" t="e">
        <f>IF(HRF[[#This Row],[31]]="WSKAŹNIK SPECYFICZNY","nie zdefinowano",HRF[[#This Row],[32]]*#REF!+#REF!*#REF!+#REF!*#REF!)</f>
        <v>#REF!</v>
      </c>
      <c r="AA110" s="56" t="e">
        <f>IF(HRF[[#This Row],[31]]="WSKAŹNIK SPECYFICZNY","nie zdefinowano",HRF[[#This Row],[32]]*#REF!+#REF!*#REF!+#REF!*#REF!)</f>
        <v>#REF!</v>
      </c>
      <c r="AB110" s="57" t="e">
        <f>IF(HRF[[#This Row],[31]]="WSKAŹNIK SPECYFICZNY",HRF[[#This Row],[15]]*#REF!,HRF[[#This Row],[32]]*#REF!+#REF!*#REF!+#REF!*#REF!)</f>
        <v>#REF!</v>
      </c>
      <c r="AD110" s="4">
        <f>HRF[[#This Row],[26]]*HRF[[#This Row],[25]]</f>
        <v>0</v>
      </c>
      <c r="AE110" s="4">
        <f>HRF[[#This Row],[27]]*HRF[[#This Row],[25]]</f>
        <v>0</v>
      </c>
      <c r="AF110" s="4">
        <f>HRF[[#This Row],[28]]*HRF[[#This Row],[25]]</f>
        <v>0</v>
      </c>
      <c r="AG110" s="4">
        <f>HRF[[#This Row],[29]]*HRF[[#This Row],[25]]</f>
        <v>0</v>
      </c>
      <c r="AH110" s="4">
        <f>IF(AND(HRF[[#This Row],[6]]="G",HRF[[#This Row],[14]]="nierozpoczęte")=TRUE,1,0)</f>
        <v>1</v>
      </c>
      <c r="AI110" s="4">
        <f>IF(AND(HRF[[#This Row],[6]]="G",HRF[[#This Row],[14]]="w trakcie realizacji ")=TRUE,1,0)</f>
        <v>0</v>
      </c>
      <c r="AJ110" s="4">
        <f>IF(AND(HRF[[#This Row],[6]]="G",HRF[[#This Row],[14]]="zrealizowane")=TRUE,1,0)</f>
        <v>0</v>
      </c>
      <c r="AK110" s="4">
        <f>IF(AND(HRF[[#This Row],[6]]="G",HRF[[#This Row],[14]]="wstrzymane")=TRUE,1,0)</f>
        <v>0</v>
      </c>
      <c r="AL110" s="4">
        <f>IF(AND(HRF[[#This Row],[6]]="G",HRF[[#This Row],[14]]="anulowane")=TRUE,1,0)</f>
        <v>0</v>
      </c>
      <c r="AM110" s="4">
        <f>IF(AND(HRF[[#This Row],[6]]="P",HRF[[#This Row],[14]]="nierozpoczęte")=TRUE,1,0)</f>
        <v>0</v>
      </c>
      <c r="AN110" s="4">
        <f>IF(AND(HRF[[#This Row],[6]]="P",HRF[[#This Row],[14]]="w trakcie realizacji ")=TRUE,1,0)</f>
        <v>0</v>
      </c>
      <c r="AO110" s="4">
        <f>IF(AND(HRF[[#This Row],[6]]="P",HRF[[#This Row],[14]]="zrealizowane")=TRUE,1,0)</f>
        <v>0</v>
      </c>
      <c r="AP110" s="4">
        <f>IF(AND(HRF[[#This Row],[6]]="P",HRF[[#This Row],[14]]="wstrzymane")=TRUE,1,0)</f>
        <v>0</v>
      </c>
      <c r="AQ110" s="4">
        <f>IF(AND(HRF[[#This Row],[6]]="P",HRF[[#This Row],[14]]="anulowane")=TRUE,1,0)</f>
        <v>0</v>
      </c>
    </row>
    <row r="111" spans="1:58" s="1" customFormat="1" ht="48">
      <c r="B111" s="77" t="s">
        <v>381</v>
      </c>
      <c r="C111" s="25" t="s">
        <v>199</v>
      </c>
      <c r="D111" s="84" t="s">
        <v>452</v>
      </c>
      <c r="E111" s="85" t="s">
        <v>316</v>
      </c>
      <c r="F111" s="18" t="s">
        <v>326</v>
      </c>
      <c r="G111" s="17" t="s">
        <v>23</v>
      </c>
      <c r="H111" s="6">
        <v>2016</v>
      </c>
      <c r="I111" s="6">
        <v>2019</v>
      </c>
      <c r="J111" s="7">
        <v>4251880.1399999997</v>
      </c>
      <c r="K111" s="49">
        <v>520.36949000000004</v>
      </c>
      <c r="L111" s="49">
        <v>15</v>
      </c>
      <c r="M111" s="49">
        <v>181</v>
      </c>
      <c r="N111" s="8" t="s">
        <v>239</v>
      </c>
      <c r="O111" s="59" t="s">
        <v>27</v>
      </c>
      <c r="P111" s="34"/>
      <c r="Q111" s="7"/>
      <c r="R111" s="35"/>
      <c r="S111" s="35"/>
      <c r="T111" s="35"/>
      <c r="U111" s="35"/>
      <c r="V111" s="35">
        <f t="shared" si="4"/>
        <v>0</v>
      </c>
      <c r="W111" s="6"/>
      <c r="X111" s="6"/>
      <c r="Y111" s="56" t="e">
        <f>IF(HRF[[#This Row],[31]]="WSKAŹNIK SPECYFICZNY",HRF[[#This Row],[15]]*#REF!,HRF[[#This Row],[32]]*#REF!+#REF!*#REF!+#REF!*#REF!)</f>
        <v>#REF!</v>
      </c>
      <c r="Z111" s="56" t="e">
        <f>IF(HRF[[#This Row],[31]]="WSKAŹNIK SPECYFICZNY","nie zdefinowano",HRF[[#This Row],[32]]*#REF!+#REF!*#REF!+#REF!*#REF!)</f>
        <v>#REF!</v>
      </c>
      <c r="AA111" s="56" t="e">
        <f>IF(HRF[[#This Row],[31]]="WSKAŹNIK SPECYFICZNY","nie zdefinowano",HRF[[#This Row],[32]]*#REF!+#REF!*#REF!+#REF!*#REF!)</f>
        <v>#REF!</v>
      </c>
      <c r="AB111" s="57" t="e">
        <f>IF(HRF[[#This Row],[31]]="WSKAŹNIK SPECYFICZNY",HRF[[#This Row],[15]]*#REF!,HRF[[#This Row],[32]]*#REF!+#REF!*#REF!+#REF!*#REF!)</f>
        <v>#REF!</v>
      </c>
      <c r="AD111" s="4">
        <f>HRF[[#This Row],[26]]*HRF[[#This Row],[25]]</f>
        <v>0</v>
      </c>
      <c r="AE111" s="4">
        <f>HRF[[#This Row],[27]]*HRF[[#This Row],[25]]</f>
        <v>0</v>
      </c>
      <c r="AF111" s="4">
        <f>HRF[[#This Row],[28]]*HRF[[#This Row],[25]]</f>
        <v>0</v>
      </c>
      <c r="AG111" s="4">
        <f>HRF[[#This Row],[29]]*HRF[[#This Row],[25]]</f>
        <v>0</v>
      </c>
      <c r="AH111" s="4">
        <f>IF(AND(HRF[[#This Row],[6]]="G",HRF[[#This Row],[14]]="nierozpoczęte")=TRUE,1,0)</f>
        <v>0</v>
      </c>
      <c r="AI111" s="4">
        <f>IF(AND(HRF[[#This Row],[6]]="G",HRF[[#This Row],[14]]="w trakcie realizacji ")=TRUE,1,0)</f>
        <v>1</v>
      </c>
      <c r="AJ111" s="4">
        <f>IF(AND(HRF[[#This Row],[6]]="G",HRF[[#This Row],[14]]="zrealizowane")=TRUE,1,0)</f>
        <v>0</v>
      </c>
      <c r="AK111" s="4">
        <f>IF(AND(HRF[[#This Row],[6]]="G",HRF[[#This Row],[14]]="wstrzymane")=TRUE,1,0)</f>
        <v>0</v>
      </c>
      <c r="AL111" s="4">
        <f>IF(AND(HRF[[#This Row],[6]]="G",HRF[[#This Row],[14]]="anulowane")=TRUE,1,0)</f>
        <v>0</v>
      </c>
      <c r="AM111" s="4">
        <f>IF(AND(HRF[[#This Row],[6]]="P",HRF[[#This Row],[14]]="nierozpoczęte")=TRUE,1,0)</f>
        <v>0</v>
      </c>
      <c r="AN111" s="4">
        <f>IF(AND(HRF[[#This Row],[6]]="P",HRF[[#This Row],[14]]="w trakcie realizacji ")=TRUE,1,0)</f>
        <v>0</v>
      </c>
      <c r="AO111" s="4">
        <f>IF(AND(HRF[[#This Row],[6]]="P",HRF[[#This Row],[14]]="zrealizowane")=TRUE,1,0)</f>
        <v>0</v>
      </c>
      <c r="AP111" s="4">
        <f>IF(AND(HRF[[#This Row],[6]]="P",HRF[[#This Row],[14]]="wstrzymane")=TRUE,1,0)</f>
        <v>0</v>
      </c>
      <c r="AQ111" s="4">
        <f>IF(AND(HRF[[#This Row],[6]]="P",HRF[[#This Row],[14]]="anulowane")=TRUE,1,0)</f>
        <v>0</v>
      </c>
    </row>
    <row r="112" spans="1:58" s="1" customFormat="1" ht="60">
      <c r="B112" s="77" t="s">
        <v>382</v>
      </c>
      <c r="C112" s="25" t="s">
        <v>199</v>
      </c>
      <c r="D112" s="84" t="s">
        <v>455</v>
      </c>
      <c r="E112" s="85" t="s">
        <v>397</v>
      </c>
      <c r="F112" s="17" t="s">
        <v>356</v>
      </c>
      <c r="G112" s="17" t="s">
        <v>24</v>
      </c>
      <c r="H112" s="6">
        <v>2018</v>
      </c>
      <c r="I112" s="6">
        <v>2018</v>
      </c>
      <c r="J112" s="7">
        <v>393942.48</v>
      </c>
      <c r="K112" s="49">
        <v>160.53717</v>
      </c>
      <c r="L112" s="49"/>
      <c r="M112" s="49">
        <v>24.52</v>
      </c>
      <c r="N112" s="8" t="s">
        <v>239</v>
      </c>
      <c r="O112" s="59" t="s">
        <v>26</v>
      </c>
      <c r="P112" s="34"/>
      <c r="Q112" s="7"/>
      <c r="R112" s="35"/>
      <c r="S112" s="35"/>
      <c r="T112" s="35"/>
      <c r="U112" s="35"/>
      <c r="V112" s="35">
        <f t="shared" si="4"/>
        <v>0</v>
      </c>
      <c r="W112" s="6"/>
      <c r="X112" s="6"/>
      <c r="Y112" s="56" t="e">
        <f>IF(HRF[[#This Row],[31]]="WSKAŹNIK SPECYFICZNY",HRF[[#This Row],[15]]*#REF!,HRF[[#This Row],[32]]*#REF!+#REF!*#REF!+#REF!*#REF!)</f>
        <v>#REF!</v>
      </c>
      <c r="Z112" s="56" t="e">
        <f>IF(HRF[[#This Row],[31]]="WSKAŹNIK SPECYFICZNY","nie zdefinowano",HRF[[#This Row],[32]]*#REF!+#REF!*#REF!+#REF!*#REF!)</f>
        <v>#REF!</v>
      </c>
      <c r="AA112" s="56" t="e">
        <f>IF(HRF[[#This Row],[31]]="WSKAŹNIK SPECYFICZNY","nie zdefinowano",HRF[[#This Row],[32]]*#REF!+#REF!*#REF!+#REF!*#REF!)</f>
        <v>#REF!</v>
      </c>
      <c r="AB112" s="57" t="e">
        <f>IF(HRF[[#This Row],[31]]="WSKAŹNIK SPECYFICZNY",HRF[[#This Row],[15]]*#REF!,HRF[[#This Row],[32]]*#REF!+#REF!*#REF!+#REF!*#REF!)</f>
        <v>#REF!</v>
      </c>
      <c r="AD112" s="4">
        <f>HRF[[#This Row],[26]]*HRF[[#This Row],[25]]</f>
        <v>0</v>
      </c>
      <c r="AE112" s="4">
        <f>HRF[[#This Row],[27]]*HRF[[#This Row],[25]]</f>
        <v>0</v>
      </c>
      <c r="AF112" s="4">
        <f>HRF[[#This Row],[28]]*HRF[[#This Row],[25]]</f>
        <v>0</v>
      </c>
      <c r="AG112" s="4">
        <f>HRF[[#This Row],[29]]*HRF[[#This Row],[25]]</f>
        <v>0</v>
      </c>
      <c r="AH112" s="4">
        <f>IF(AND(HRF[[#This Row],[6]]="G",HRF[[#This Row],[14]]="nierozpoczęte")=TRUE,1,0)</f>
        <v>0</v>
      </c>
      <c r="AI112" s="4">
        <f>IF(AND(HRF[[#This Row],[6]]="G",HRF[[#This Row],[14]]="w trakcie realizacji ")=TRUE,1,0)</f>
        <v>0</v>
      </c>
      <c r="AJ112" s="4">
        <f>IF(AND(HRF[[#This Row],[6]]="G",HRF[[#This Row],[14]]="zrealizowane")=TRUE,1,0)</f>
        <v>0</v>
      </c>
      <c r="AK112" s="4">
        <f>IF(AND(HRF[[#This Row],[6]]="G",HRF[[#This Row],[14]]="wstrzymane")=TRUE,1,0)</f>
        <v>0</v>
      </c>
      <c r="AL112" s="4">
        <f>IF(AND(HRF[[#This Row],[6]]="G",HRF[[#This Row],[14]]="anulowane")=TRUE,1,0)</f>
        <v>0</v>
      </c>
      <c r="AM112" s="4">
        <f>IF(AND(HRF[[#This Row],[6]]="P",HRF[[#This Row],[14]]="nierozpoczęte")=TRUE,1,0)</f>
        <v>1</v>
      </c>
      <c r="AN112" s="4">
        <f>IF(AND(HRF[[#This Row],[6]]="P",HRF[[#This Row],[14]]="w trakcie realizacji ")=TRUE,1,0)</f>
        <v>0</v>
      </c>
      <c r="AO112" s="4">
        <f>IF(AND(HRF[[#This Row],[6]]="P",HRF[[#This Row],[14]]="zrealizowane")=TRUE,1,0)</f>
        <v>0</v>
      </c>
      <c r="AP112" s="4">
        <f>IF(AND(HRF[[#This Row],[6]]="P",HRF[[#This Row],[14]]="wstrzymane")=TRUE,1,0)</f>
        <v>0</v>
      </c>
      <c r="AQ112" s="4">
        <f>IF(AND(HRF[[#This Row],[6]]="P",HRF[[#This Row],[14]]="anulowane")=TRUE,1,0)</f>
        <v>0</v>
      </c>
    </row>
    <row r="113" spans="2:43" s="1" customFormat="1" ht="36.75" customHeight="1">
      <c r="B113" s="77" t="s">
        <v>383</v>
      </c>
      <c r="C113" s="25" t="s">
        <v>199</v>
      </c>
      <c r="D113" s="84" t="s">
        <v>453</v>
      </c>
      <c r="E113" s="85" t="s">
        <v>318</v>
      </c>
      <c r="F113" s="17" t="s">
        <v>357</v>
      </c>
      <c r="G113" s="17" t="s">
        <v>24</v>
      </c>
      <c r="H113" s="6">
        <v>2018</v>
      </c>
      <c r="I113" s="6">
        <v>2020</v>
      </c>
      <c r="J113" s="7">
        <v>10117381</v>
      </c>
      <c r="K113" s="49">
        <v>4856.1660000000002</v>
      </c>
      <c r="L113" s="49"/>
      <c r="M113" s="49">
        <v>1530</v>
      </c>
      <c r="N113" s="8"/>
      <c r="O113" s="59" t="s">
        <v>26</v>
      </c>
      <c r="P113" s="34"/>
      <c r="Q113" s="7"/>
      <c r="R113" s="35"/>
      <c r="S113" s="35"/>
      <c r="T113" s="35"/>
      <c r="U113" s="35"/>
      <c r="V113" s="35">
        <f t="shared" si="4"/>
        <v>0</v>
      </c>
      <c r="W113" s="6"/>
      <c r="X113" s="6"/>
      <c r="Y113" s="56" t="e">
        <f>IF(HRF[[#This Row],[31]]="WSKAŹNIK SPECYFICZNY",HRF[[#This Row],[15]]*#REF!,HRF[[#This Row],[32]]*#REF!+#REF!*#REF!+#REF!*#REF!)</f>
        <v>#REF!</v>
      </c>
      <c r="Z113" s="56" t="e">
        <f>IF(HRF[[#This Row],[31]]="WSKAŹNIK SPECYFICZNY","nie zdefinowano",HRF[[#This Row],[32]]*#REF!+#REF!*#REF!+#REF!*#REF!)</f>
        <v>#REF!</v>
      </c>
      <c r="AA113" s="56" t="e">
        <f>IF(HRF[[#This Row],[31]]="WSKAŹNIK SPECYFICZNY","nie zdefinowano",HRF[[#This Row],[32]]*#REF!+#REF!*#REF!+#REF!*#REF!)</f>
        <v>#REF!</v>
      </c>
      <c r="AB113" s="57" t="e">
        <f>IF(HRF[[#This Row],[31]]="WSKAŹNIK SPECYFICZNY",HRF[[#This Row],[15]]*#REF!,HRF[[#This Row],[32]]*#REF!+#REF!*#REF!+#REF!*#REF!)</f>
        <v>#REF!</v>
      </c>
      <c r="AD113" s="4">
        <f>HRF[[#This Row],[26]]*HRF[[#This Row],[25]]</f>
        <v>0</v>
      </c>
      <c r="AE113" s="4">
        <f>HRF[[#This Row],[27]]*HRF[[#This Row],[25]]</f>
        <v>0</v>
      </c>
      <c r="AF113" s="4">
        <f>HRF[[#This Row],[28]]*HRF[[#This Row],[25]]</f>
        <v>0</v>
      </c>
      <c r="AG113" s="4">
        <f>HRF[[#This Row],[29]]*HRF[[#This Row],[25]]</f>
        <v>0</v>
      </c>
      <c r="AH113" s="4">
        <f>IF(AND(HRF[[#This Row],[6]]="G",HRF[[#This Row],[14]]="nierozpoczęte")=TRUE,1,0)</f>
        <v>0</v>
      </c>
      <c r="AI113" s="4">
        <f>IF(AND(HRF[[#This Row],[6]]="G",HRF[[#This Row],[14]]="w trakcie realizacji ")=TRUE,1,0)</f>
        <v>0</v>
      </c>
      <c r="AJ113" s="4">
        <f>IF(AND(HRF[[#This Row],[6]]="G",HRF[[#This Row],[14]]="zrealizowane")=TRUE,1,0)</f>
        <v>0</v>
      </c>
      <c r="AK113" s="4">
        <f>IF(AND(HRF[[#This Row],[6]]="G",HRF[[#This Row],[14]]="wstrzymane")=TRUE,1,0)</f>
        <v>0</v>
      </c>
      <c r="AL113" s="4">
        <f>IF(AND(HRF[[#This Row],[6]]="G",HRF[[#This Row],[14]]="anulowane")=TRUE,1,0)</f>
        <v>0</v>
      </c>
      <c r="AM113" s="4">
        <f>IF(AND(HRF[[#This Row],[6]]="P",HRF[[#This Row],[14]]="nierozpoczęte")=TRUE,1,0)</f>
        <v>1</v>
      </c>
      <c r="AN113" s="4">
        <f>IF(AND(HRF[[#This Row],[6]]="P",HRF[[#This Row],[14]]="w trakcie realizacji ")=TRUE,1,0)</f>
        <v>0</v>
      </c>
      <c r="AO113" s="4">
        <f>IF(AND(HRF[[#This Row],[6]]="P",HRF[[#This Row],[14]]="zrealizowane")=TRUE,1,0)</f>
        <v>0</v>
      </c>
      <c r="AP113" s="4">
        <f>IF(AND(HRF[[#This Row],[6]]="P",HRF[[#This Row],[14]]="wstrzymane")=TRUE,1,0)</f>
        <v>0</v>
      </c>
      <c r="AQ113" s="4">
        <f>IF(AND(HRF[[#This Row],[6]]="P",HRF[[#This Row],[14]]="anulowane")=TRUE,1,0)</f>
        <v>0</v>
      </c>
    </row>
    <row r="114" spans="2:43" s="1" customFormat="1" ht="48">
      <c r="B114" s="77" t="s">
        <v>384</v>
      </c>
      <c r="C114" s="25" t="s">
        <v>199</v>
      </c>
      <c r="D114" s="84" t="s">
        <v>453</v>
      </c>
      <c r="E114" s="85" t="s">
        <v>319</v>
      </c>
      <c r="F114" s="17" t="s">
        <v>358</v>
      </c>
      <c r="G114" s="17" t="s">
        <v>24</v>
      </c>
      <c r="H114" s="6">
        <v>2018</v>
      </c>
      <c r="I114" s="6">
        <v>2019</v>
      </c>
      <c r="J114" s="7">
        <v>699300</v>
      </c>
      <c r="K114" s="49">
        <v>196.42222000000001</v>
      </c>
      <c r="L114" s="49"/>
      <c r="M114" s="49">
        <v>66.95</v>
      </c>
      <c r="N114" s="8" t="s">
        <v>207</v>
      </c>
      <c r="O114" s="59" t="s">
        <v>26</v>
      </c>
      <c r="P114" s="34"/>
      <c r="Q114" s="7"/>
      <c r="R114" s="35"/>
      <c r="S114" s="35"/>
      <c r="T114" s="35"/>
      <c r="U114" s="35"/>
      <c r="V114" s="35">
        <f t="shared" si="4"/>
        <v>0</v>
      </c>
      <c r="W114" s="6"/>
      <c r="X114" s="6"/>
      <c r="Y114" s="56" t="e">
        <f>IF(HRF[[#This Row],[31]]="WSKAŹNIK SPECYFICZNY",HRF[[#This Row],[15]]*#REF!,HRF[[#This Row],[32]]*#REF!+#REF!*#REF!+#REF!*#REF!)</f>
        <v>#REF!</v>
      </c>
      <c r="Z114" s="56" t="e">
        <f>IF(HRF[[#This Row],[31]]="WSKAŹNIK SPECYFICZNY","nie zdefinowano",HRF[[#This Row],[32]]*#REF!+#REF!*#REF!+#REF!*#REF!)</f>
        <v>#REF!</v>
      </c>
      <c r="AA114" s="56" t="e">
        <f>IF(HRF[[#This Row],[31]]="WSKAŹNIK SPECYFICZNY","nie zdefinowano",HRF[[#This Row],[32]]*#REF!+#REF!*#REF!+#REF!*#REF!)</f>
        <v>#REF!</v>
      </c>
      <c r="AB114" s="57" t="e">
        <f>IF(HRF[[#This Row],[31]]="WSKAŹNIK SPECYFICZNY",HRF[[#This Row],[15]]*#REF!,HRF[[#This Row],[32]]*#REF!+#REF!*#REF!+#REF!*#REF!)</f>
        <v>#REF!</v>
      </c>
      <c r="AD114" s="4">
        <f>HRF[[#This Row],[26]]*HRF[[#This Row],[25]]</f>
        <v>0</v>
      </c>
      <c r="AE114" s="4">
        <f>HRF[[#This Row],[27]]*HRF[[#This Row],[25]]</f>
        <v>0</v>
      </c>
      <c r="AF114" s="4">
        <f>HRF[[#This Row],[28]]*HRF[[#This Row],[25]]</f>
        <v>0</v>
      </c>
      <c r="AG114" s="4">
        <f>HRF[[#This Row],[29]]*HRF[[#This Row],[25]]</f>
        <v>0</v>
      </c>
      <c r="AH114" s="4">
        <f>IF(AND(HRF[[#This Row],[6]]="G",HRF[[#This Row],[14]]="nierozpoczęte")=TRUE,1,0)</f>
        <v>0</v>
      </c>
      <c r="AI114" s="4">
        <f>IF(AND(HRF[[#This Row],[6]]="G",HRF[[#This Row],[14]]="w trakcie realizacji ")=TRUE,1,0)</f>
        <v>0</v>
      </c>
      <c r="AJ114" s="4">
        <f>IF(AND(HRF[[#This Row],[6]]="G",HRF[[#This Row],[14]]="zrealizowane")=TRUE,1,0)</f>
        <v>0</v>
      </c>
      <c r="AK114" s="4">
        <f>IF(AND(HRF[[#This Row],[6]]="G",HRF[[#This Row],[14]]="wstrzymane")=TRUE,1,0)</f>
        <v>0</v>
      </c>
      <c r="AL114" s="4">
        <f>IF(AND(HRF[[#This Row],[6]]="G",HRF[[#This Row],[14]]="anulowane")=TRUE,1,0)</f>
        <v>0</v>
      </c>
      <c r="AM114" s="4">
        <f>IF(AND(HRF[[#This Row],[6]]="P",HRF[[#This Row],[14]]="nierozpoczęte")=TRUE,1,0)</f>
        <v>1</v>
      </c>
      <c r="AN114" s="4">
        <f>IF(AND(HRF[[#This Row],[6]]="P",HRF[[#This Row],[14]]="w trakcie realizacji ")=TRUE,1,0)</f>
        <v>0</v>
      </c>
      <c r="AO114" s="4">
        <f>IF(AND(HRF[[#This Row],[6]]="P",HRF[[#This Row],[14]]="zrealizowane")=TRUE,1,0)</f>
        <v>0</v>
      </c>
      <c r="AP114" s="4">
        <f>IF(AND(HRF[[#This Row],[6]]="P",HRF[[#This Row],[14]]="wstrzymane")=TRUE,1,0)</f>
        <v>0</v>
      </c>
      <c r="AQ114" s="4">
        <f>IF(AND(HRF[[#This Row],[6]]="P",HRF[[#This Row],[14]]="anulowane")=TRUE,1,0)</f>
        <v>0</v>
      </c>
    </row>
    <row r="115" spans="2:43" s="1" customFormat="1" ht="54.75" customHeight="1">
      <c r="B115" s="77" t="s">
        <v>385</v>
      </c>
      <c r="C115" s="25" t="s">
        <v>199</v>
      </c>
      <c r="D115" s="84" t="s">
        <v>453</v>
      </c>
      <c r="E115" s="88" t="s">
        <v>320</v>
      </c>
      <c r="F115" s="6" t="s">
        <v>359</v>
      </c>
      <c r="G115" s="6" t="s">
        <v>24</v>
      </c>
      <c r="H115" s="6">
        <v>2018</v>
      </c>
      <c r="I115" s="6">
        <v>2019</v>
      </c>
      <c r="J115" s="11">
        <v>2587844.79</v>
      </c>
      <c r="K115" s="49">
        <v>825.4</v>
      </c>
      <c r="L115" s="49"/>
      <c r="M115" s="49">
        <v>200</v>
      </c>
      <c r="N115" s="8" t="s">
        <v>207</v>
      </c>
      <c r="O115" s="15" t="s">
        <v>27</v>
      </c>
      <c r="P115" s="34"/>
      <c r="Q115" s="32"/>
      <c r="R115" s="35"/>
      <c r="S115" s="35"/>
      <c r="T115" s="35"/>
      <c r="U115" s="35"/>
      <c r="V115" s="35">
        <f t="shared" si="4"/>
        <v>0</v>
      </c>
      <c r="W115" s="6"/>
      <c r="X115" s="6"/>
      <c r="Y115" s="56" t="e">
        <f>IF(HRF[[#This Row],[31]]="WSKAŹNIK SPECYFICZNY",HRF[[#This Row],[15]]*#REF!,HRF[[#This Row],[32]]*#REF!+#REF!*#REF!+#REF!*#REF!)</f>
        <v>#REF!</v>
      </c>
      <c r="Z115" s="56" t="e">
        <f>IF(HRF[[#This Row],[31]]="WSKAŹNIK SPECYFICZNY","nie zdefinowano",HRF[[#This Row],[32]]*#REF!+#REF!*#REF!+#REF!*#REF!)</f>
        <v>#REF!</v>
      </c>
      <c r="AA115" s="56" t="e">
        <f>IF(HRF[[#This Row],[31]]="WSKAŹNIK SPECYFICZNY","nie zdefinowano",HRF[[#This Row],[32]]*#REF!+#REF!*#REF!+#REF!*#REF!)</f>
        <v>#REF!</v>
      </c>
      <c r="AB115" s="57" t="e">
        <f>IF(HRF[[#This Row],[31]]="WSKAŹNIK SPECYFICZNY",HRF[[#This Row],[15]]*#REF!,HRF[[#This Row],[32]]*#REF!+#REF!*#REF!+#REF!*#REF!)</f>
        <v>#REF!</v>
      </c>
      <c r="AD115" s="4">
        <f>HRF[[#This Row],[26]]*HRF[[#This Row],[25]]</f>
        <v>0</v>
      </c>
      <c r="AE115" s="4">
        <f>HRF[[#This Row],[27]]*HRF[[#This Row],[25]]</f>
        <v>0</v>
      </c>
      <c r="AF115" s="4">
        <f>HRF[[#This Row],[28]]*HRF[[#This Row],[25]]</f>
        <v>0</v>
      </c>
      <c r="AG115" s="4">
        <f>HRF[[#This Row],[29]]*HRF[[#This Row],[25]]</f>
        <v>0</v>
      </c>
      <c r="AH115" s="4">
        <f>IF(AND(HRF[[#This Row],[6]]="G",HRF[[#This Row],[14]]="nierozpoczęte")=TRUE,1,0)</f>
        <v>0</v>
      </c>
      <c r="AI115" s="4">
        <f>IF(AND(HRF[[#This Row],[6]]="G",HRF[[#This Row],[14]]="w trakcie realizacji ")=TRUE,1,0)</f>
        <v>0</v>
      </c>
      <c r="AJ115" s="4">
        <f>IF(AND(HRF[[#This Row],[6]]="G",HRF[[#This Row],[14]]="zrealizowane")=TRUE,1,0)</f>
        <v>0</v>
      </c>
      <c r="AK115" s="4">
        <f>IF(AND(HRF[[#This Row],[6]]="G",HRF[[#This Row],[14]]="wstrzymane")=TRUE,1,0)</f>
        <v>0</v>
      </c>
      <c r="AL115" s="4">
        <f>IF(AND(HRF[[#This Row],[6]]="G",HRF[[#This Row],[14]]="anulowane")=TRUE,1,0)</f>
        <v>0</v>
      </c>
      <c r="AM115" s="4">
        <f>IF(AND(HRF[[#This Row],[6]]="P",HRF[[#This Row],[14]]="nierozpoczęte")=TRUE,1,0)</f>
        <v>0</v>
      </c>
      <c r="AN115" s="4">
        <f>IF(AND(HRF[[#This Row],[6]]="P",HRF[[#This Row],[14]]="w trakcie realizacji ")=TRUE,1,0)</f>
        <v>1</v>
      </c>
      <c r="AO115" s="4">
        <f>IF(AND(HRF[[#This Row],[6]]="P",HRF[[#This Row],[14]]="zrealizowane")=TRUE,1,0)</f>
        <v>0</v>
      </c>
      <c r="AP115" s="4">
        <f>IF(AND(HRF[[#This Row],[6]]="P",HRF[[#This Row],[14]]="wstrzymane")=TRUE,1,0)</f>
        <v>0</v>
      </c>
      <c r="AQ115" s="4">
        <f>IF(AND(HRF[[#This Row],[6]]="P",HRF[[#This Row],[14]]="anulowane")=TRUE,1,0)</f>
        <v>0</v>
      </c>
    </row>
    <row r="116" spans="2:43" s="1" customFormat="1" ht="84">
      <c r="B116" s="77" t="s">
        <v>386</v>
      </c>
      <c r="C116" s="25" t="s">
        <v>199</v>
      </c>
      <c r="D116" s="84" t="s">
        <v>453</v>
      </c>
      <c r="E116" s="85" t="s">
        <v>321</v>
      </c>
      <c r="F116" s="17" t="s">
        <v>360</v>
      </c>
      <c r="G116" s="17" t="s">
        <v>24</v>
      </c>
      <c r="H116" s="10">
        <v>2018</v>
      </c>
      <c r="I116" s="6">
        <v>2019</v>
      </c>
      <c r="J116" s="11">
        <v>1200000</v>
      </c>
      <c r="K116" s="49">
        <v>415.14443999999997</v>
      </c>
      <c r="L116" s="49"/>
      <c r="M116" s="49">
        <v>183.1</v>
      </c>
      <c r="N116" s="64" t="s">
        <v>207</v>
      </c>
      <c r="O116" s="59" t="s">
        <v>26</v>
      </c>
      <c r="P116" s="34"/>
      <c r="Q116" s="7"/>
      <c r="R116" s="35"/>
      <c r="S116" s="35"/>
      <c r="T116" s="35"/>
      <c r="U116" s="35"/>
      <c r="V116" s="35">
        <f t="shared" si="4"/>
        <v>0</v>
      </c>
      <c r="W116" s="6"/>
      <c r="X116" s="6"/>
      <c r="Y116" s="56" t="e">
        <f>IF(HRF[[#This Row],[31]]="WSKAŹNIK SPECYFICZNY",HRF[[#This Row],[15]]*#REF!,HRF[[#This Row],[32]]*#REF!+#REF!*#REF!+#REF!*#REF!)</f>
        <v>#REF!</v>
      </c>
      <c r="Z116" s="56" t="e">
        <f>IF(HRF[[#This Row],[31]]="WSKAŹNIK SPECYFICZNY","nie zdefinowano",HRF[[#This Row],[32]]*#REF!+#REF!*#REF!+#REF!*#REF!)</f>
        <v>#REF!</v>
      </c>
      <c r="AA116" s="56" t="e">
        <f>IF(HRF[[#This Row],[31]]="WSKAŹNIK SPECYFICZNY","nie zdefinowano",HRF[[#This Row],[32]]*#REF!+#REF!*#REF!+#REF!*#REF!)</f>
        <v>#REF!</v>
      </c>
      <c r="AB116" s="57" t="e">
        <f>IF(HRF[[#This Row],[31]]="WSKAŹNIK SPECYFICZNY",HRF[[#This Row],[15]]*#REF!,HRF[[#This Row],[32]]*#REF!+#REF!*#REF!+#REF!*#REF!)</f>
        <v>#REF!</v>
      </c>
      <c r="AD116" s="4">
        <f>HRF[[#This Row],[26]]*HRF[[#This Row],[25]]</f>
        <v>0</v>
      </c>
      <c r="AE116" s="4">
        <f>HRF[[#This Row],[27]]*HRF[[#This Row],[25]]</f>
        <v>0</v>
      </c>
      <c r="AF116" s="4">
        <f>HRF[[#This Row],[28]]*HRF[[#This Row],[25]]</f>
        <v>0</v>
      </c>
      <c r="AG116" s="4">
        <f>HRF[[#This Row],[29]]*HRF[[#This Row],[25]]</f>
        <v>0</v>
      </c>
      <c r="AH116" s="4">
        <f>IF(AND(HRF[[#This Row],[6]]="G",HRF[[#This Row],[14]]="nierozpoczęte")=TRUE,1,0)</f>
        <v>0</v>
      </c>
      <c r="AI116" s="4">
        <f>IF(AND(HRF[[#This Row],[6]]="G",HRF[[#This Row],[14]]="w trakcie realizacji ")=TRUE,1,0)</f>
        <v>0</v>
      </c>
      <c r="AJ116" s="4">
        <f>IF(AND(HRF[[#This Row],[6]]="G",HRF[[#This Row],[14]]="zrealizowane")=TRUE,1,0)</f>
        <v>0</v>
      </c>
      <c r="AK116" s="4">
        <f>IF(AND(HRF[[#This Row],[6]]="G",HRF[[#This Row],[14]]="wstrzymane")=TRUE,1,0)</f>
        <v>0</v>
      </c>
      <c r="AL116" s="4">
        <f>IF(AND(HRF[[#This Row],[6]]="G",HRF[[#This Row],[14]]="anulowane")=TRUE,1,0)</f>
        <v>0</v>
      </c>
      <c r="AM116" s="4">
        <f>IF(AND(HRF[[#This Row],[6]]="P",HRF[[#This Row],[14]]="nierozpoczęte")=TRUE,1,0)</f>
        <v>1</v>
      </c>
      <c r="AN116" s="4">
        <f>IF(AND(HRF[[#This Row],[6]]="P",HRF[[#This Row],[14]]="w trakcie realizacji ")=TRUE,1,0)</f>
        <v>0</v>
      </c>
      <c r="AO116" s="4">
        <f>IF(AND(HRF[[#This Row],[6]]="P",HRF[[#This Row],[14]]="zrealizowane")=TRUE,1,0)</f>
        <v>0</v>
      </c>
      <c r="AP116" s="4">
        <f>IF(AND(HRF[[#This Row],[6]]="P",HRF[[#This Row],[14]]="wstrzymane")=TRUE,1,0)</f>
        <v>0</v>
      </c>
      <c r="AQ116" s="4">
        <f>IF(AND(HRF[[#This Row],[6]]="P",HRF[[#This Row],[14]]="anulowane")=TRUE,1,0)</f>
        <v>0</v>
      </c>
    </row>
    <row r="117" spans="2:43" s="1" customFormat="1" ht="48">
      <c r="B117" s="77">
        <v>87</v>
      </c>
      <c r="C117" s="25" t="s">
        <v>199</v>
      </c>
      <c r="D117" s="84" t="s">
        <v>453</v>
      </c>
      <c r="E117" s="85" t="s">
        <v>454</v>
      </c>
      <c r="F117" s="17" t="s">
        <v>387</v>
      </c>
      <c r="G117" s="17" t="s">
        <v>24</v>
      </c>
      <c r="H117" s="10">
        <v>2016</v>
      </c>
      <c r="I117" s="10">
        <v>2018</v>
      </c>
      <c r="J117" s="7">
        <v>1596358</v>
      </c>
      <c r="K117" s="49">
        <v>320</v>
      </c>
      <c r="L117" s="49">
        <v>0</v>
      </c>
      <c r="M117" s="49">
        <v>86</v>
      </c>
      <c r="N117" s="64" t="s">
        <v>207</v>
      </c>
      <c r="O117" s="59" t="s">
        <v>27</v>
      </c>
      <c r="P117" s="34"/>
      <c r="Q117" s="7"/>
      <c r="R117" s="35"/>
      <c r="S117" s="35"/>
      <c r="T117" s="35"/>
      <c r="U117" s="35"/>
      <c r="V117" s="35">
        <f t="shared" si="4"/>
        <v>0</v>
      </c>
      <c r="W117" s="6"/>
      <c r="X117" s="6"/>
      <c r="Y117" s="56" t="e">
        <f>IF(HRF[[#This Row],[31]]="WSKAŹNIK SPECYFICZNY",HRF[[#This Row],[15]]*#REF!,HRF[[#This Row],[32]]*#REF!+#REF!*#REF!+#REF!*#REF!)</f>
        <v>#REF!</v>
      </c>
      <c r="Z117" s="56" t="e">
        <f>IF(HRF[[#This Row],[31]]="WSKAŹNIK SPECYFICZNY","nie zdefinowano",HRF[[#This Row],[32]]*#REF!+#REF!*#REF!+#REF!*#REF!)</f>
        <v>#REF!</v>
      </c>
      <c r="AA117" s="56" t="e">
        <f>IF(HRF[[#This Row],[31]]="WSKAŹNIK SPECYFICZNY","nie zdefinowano",HRF[[#This Row],[32]]*#REF!+#REF!*#REF!+#REF!*#REF!)</f>
        <v>#REF!</v>
      </c>
      <c r="AB117" s="57" t="e">
        <f>IF(HRF[[#This Row],[31]]="WSKAŹNIK SPECYFICZNY",HRF[[#This Row],[15]]*#REF!,HRF[[#This Row],[32]]*#REF!+#REF!*#REF!+#REF!*#REF!)</f>
        <v>#REF!</v>
      </c>
      <c r="AD117" s="4">
        <f>HRF[[#This Row],[26]]*HRF[[#This Row],[25]]</f>
        <v>0</v>
      </c>
      <c r="AE117" s="4">
        <f>HRF[[#This Row],[27]]*HRF[[#This Row],[25]]</f>
        <v>0</v>
      </c>
      <c r="AF117" s="4">
        <f>HRF[[#This Row],[28]]*HRF[[#This Row],[25]]</f>
        <v>0</v>
      </c>
      <c r="AG117" s="4">
        <f>HRF[[#This Row],[29]]*HRF[[#This Row],[25]]</f>
        <v>0</v>
      </c>
      <c r="AH117" s="4">
        <f>IF(AND(HRF[[#This Row],[6]]="G",HRF[[#This Row],[14]]="nierozpoczęte")=TRUE,1,0)</f>
        <v>0</v>
      </c>
      <c r="AI117" s="4">
        <f>IF(AND(HRF[[#This Row],[6]]="G",HRF[[#This Row],[14]]="w trakcie realizacji ")=TRUE,1,0)</f>
        <v>0</v>
      </c>
      <c r="AJ117" s="4">
        <f>IF(AND(HRF[[#This Row],[6]]="G",HRF[[#This Row],[14]]="zrealizowane")=TRUE,1,0)</f>
        <v>0</v>
      </c>
      <c r="AK117" s="4">
        <f>IF(AND(HRF[[#This Row],[6]]="G",HRF[[#This Row],[14]]="wstrzymane")=TRUE,1,0)</f>
        <v>0</v>
      </c>
      <c r="AL117" s="4">
        <f>IF(AND(HRF[[#This Row],[6]]="G",HRF[[#This Row],[14]]="anulowane")=TRUE,1,0)</f>
        <v>0</v>
      </c>
      <c r="AM117" s="4">
        <f>IF(AND(HRF[[#This Row],[6]]="P",HRF[[#This Row],[14]]="nierozpoczęte")=TRUE,1,0)</f>
        <v>0</v>
      </c>
      <c r="AN117" s="4">
        <f>IF(AND(HRF[[#This Row],[6]]="P",HRF[[#This Row],[14]]="w trakcie realizacji ")=TRUE,1,0)</f>
        <v>1</v>
      </c>
      <c r="AO117" s="4">
        <f>IF(AND(HRF[[#This Row],[6]]="P",HRF[[#This Row],[14]]="zrealizowane")=TRUE,1,0)</f>
        <v>0</v>
      </c>
      <c r="AP117" s="4">
        <f>IF(AND(HRF[[#This Row],[6]]="P",HRF[[#This Row],[14]]="wstrzymane")=TRUE,1,0)</f>
        <v>0</v>
      </c>
      <c r="AQ117" s="4">
        <f>IF(AND(HRF[[#This Row],[6]]="P",HRF[[#This Row],[14]]="anulowane")=TRUE,1,0)</f>
        <v>0</v>
      </c>
    </row>
    <row r="118" spans="2:43" s="1" customFormat="1" ht="60">
      <c r="B118" s="77">
        <v>88</v>
      </c>
      <c r="C118" s="25" t="s">
        <v>199</v>
      </c>
      <c r="D118" s="84" t="s">
        <v>455</v>
      </c>
      <c r="E118" s="85" t="s">
        <v>388</v>
      </c>
      <c r="F118" s="17" t="s">
        <v>389</v>
      </c>
      <c r="G118" s="17" t="s">
        <v>24</v>
      </c>
      <c r="H118" s="10">
        <v>2017</v>
      </c>
      <c r="I118" s="6">
        <v>2019</v>
      </c>
      <c r="J118" s="7">
        <v>1137496</v>
      </c>
      <c r="K118" s="49">
        <v>357</v>
      </c>
      <c r="L118" s="49">
        <v>0</v>
      </c>
      <c r="M118" s="49">
        <v>56</v>
      </c>
      <c r="N118" s="64" t="s">
        <v>207</v>
      </c>
      <c r="O118" s="59" t="s">
        <v>27</v>
      </c>
      <c r="P118" s="34"/>
      <c r="Q118" s="7"/>
      <c r="R118" s="35"/>
      <c r="S118" s="35"/>
      <c r="T118" s="35"/>
      <c r="U118" s="35"/>
      <c r="V118" s="35">
        <f t="shared" si="4"/>
        <v>0</v>
      </c>
      <c r="W118" s="6"/>
      <c r="X118" s="6"/>
      <c r="Y118" s="56" t="e">
        <f>IF(HRF[[#This Row],[31]]="WSKAŹNIK SPECYFICZNY",HRF[[#This Row],[15]]*#REF!,HRF[[#This Row],[32]]*#REF!+#REF!*#REF!+#REF!*#REF!)</f>
        <v>#REF!</v>
      </c>
      <c r="Z118" s="56" t="e">
        <f>IF(HRF[[#This Row],[31]]="WSKAŹNIK SPECYFICZNY","nie zdefinowano",HRF[[#This Row],[32]]*#REF!+#REF!*#REF!+#REF!*#REF!)</f>
        <v>#REF!</v>
      </c>
      <c r="AA118" s="56" t="e">
        <f>IF(HRF[[#This Row],[31]]="WSKAŹNIK SPECYFICZNY","nie zdefinowano",HRF[[#This Row],[32]]*#REF!+#REF!*#REF!+#REF!*#REF!)</f>
        <v>#REF!</v>
      </c>
      <c r="AB118" s="57" t="e">
        <f>IF(HRF[[#This Row],[31]]="WSKAŹNIK SPECYFICZNY",HRF[[#This Row],[15]]*#REF!,HRF[[#This Row],[32]]*#REF!+#REF!*#REF!+#REF!*#REF!)</f>
        <v>#REF!</v>
      </c>
      <c r="AD118" s="4">
        <f>HRF[[#This Row],[26]]*HRF[[#This Row],[25]]</f>
        <v>0</v>
      </c>
      <c r="AE118" s="4">
        <f>HRF[[#This Row],[27]]*HRF[[#This Row],[25]]</f>
        <v>0</v>
      </c>
      <c r="AF118" s="4">
        <f>HRF[[#This Row],[28]]*HRF[[#This Row],[25]]</f>
        <v>0</v>
      </c>
      <c r="AG118" s="4">
        <f>HRF[[#This Row],[29]]*HRF[[#This Row],[25]]</f>
        <v>0</v>
      </c>
      <c r="AH118" s="4">
        <f>IF(AND(HRF[[#This Row],[6]]="G",HRF[[#This Row],[14]]="nierozpoczęte")=TRUE,1,0)</f>
        <v>0</v>
      </c>
      <c r="AI118" s="4">
        <f>IF(AND(HRF[[#This Row],[6]]="G",HRF[[#This Row],[14]]="w trakcie realizacji ")=TRUE,1,0)</f>
        <v>0</v>
      </c>
      <c r="AJ118" s="4">
        <f>IF(AND(HRF[[#This Row],[6]]="G",HRF[[#This Row],[14]]="zrealizowane")=TRUE,1,0)</f>
        <v>0</v>
      </c>
      <c r="AK118" s="4">
        <f>IF(AND(HRF[[#This Row],[6]]="G",HRF[[#This Row],[14]]="wstrzymane")=TRUE,1,0)</f>
        <v>0</v>
      </c>
      <c r="AL118" s="4">
        <f>IF(AND(HRF[[#This Row],[6]]="G",HRF[[#This Row],[14]]="anulowane")=TRUE,1,0)</f>
        <v>0</v>
      </c>
      <c r="AM118" s="4">
        <f>IF(AND(HRF[[#This Row],[6]]="P",HRF[[#This Row],[14]]="nierozpoczęte")=TRUE,1,0)</f>
        <v>0</v>
      </c>
      <c r="AN118" s="4">
        <f>IF(AND(HRF[[#This Row],[6]]="P",HRF[[#This Row],[14]]="w trakcie realizacji ")=TRUE,1,0)</f>
        <v>1</v>
      </c>
      <c r="AO118" s="4">
        <f>IF(AND(HRF[[#This Row],[6]]="P",HRF[[#This Row],[14]]="zrealizowane")=TRUE,1,0)</f>
        <v>0</v>
      </c>
      <c r="AP118" s="4">
        <f>IF(AND(HRF[[#This Row],[6]]="P",HRF[[#This Row],[14]]="wstrzymane")=TRUE,1,0)</f>
        <v>0</v>
      </c>
      <c r="AQ118" s="4">
        <f>IF(AND(HRF[[#This Row],[6]]="P",HRF[[#This Row],[14]]="anulowane")=TRUE,1,0)</f>
        <v>0</v>
      </c>
    </row>
    <row r="119" spans="2:43" s="1" customFormat="1" ht="48">
      <c r="B119" s="77">
        <v>89</v>
      </c>
      <c r="C119" s="25" t="s">
        <v>199</v>
      </c>
      <c r="D119" s="84" t="s">
        <v>453</v>
      </c>
      <c r="E119" s="85" t="s">
        <v>390</v>
      </c>
      <c r="F119" s="17" t="s">
        <v>391</v>
      </c>
      <c r="G119" s="17" t="s">
        <v>24</v>
      </c>
      <c r="H119" s="6">
        <v>2016</v>
      </c>
      <c r="I119" s="6">
        <v>2017</v>
      </c>
      <c r="J119" s="7">
        <v>1981320</v>
      </c>
      <c r="K119" s="49">
        <v>154</v>
      </c>
      <c r="L119" s="49">
        <v>0</v>
      </c>
      <c r="M119" s="49">
        <v>88</v>
      </c>
      <c r="N119" s="64" t="s">
        <v>207</v>
      </c>
      <c r="O119" s="59" t="s">
        <v>28</v>
      </c>
      <c r="P119" s="34">
        <v>1</v>
      </c>
      <c r="Q119" s="7"/>
      <c r="R119" s="35"/>
      <c r="S119" s="35"/>
      <c r="T119" s="35"/>
      <c r="U119" s="35"/>
      <c r="V119" s="35">
        <f t="shared" si="4"/>
        <v>0</v>
      </c>
      <c r="W119" s="6" t="s">
        <v>99</v>
      </c>
      <c r="X119" s="6"/>
      <c r="Y119" s="56" t="e">
        <f>IF(HRF[[#This Row],[31]]="WSKAŹNIK SPECYFICZNY",HRF[[#This Row],[15]]*#REF!,HRF[[#This Row],[32]]*#REF!+#REF!*#REF!+#REF!*#REF!)</f>
        <v>#REF!</v>
      </c>
      <c r="Z119" s="56" t="str">
        <f>IF(HRF[[#This Row],[31]]="WSKAŹNIK SPECYFICZNY","nie zdefinowano",HRF[[#This Row],[32]]*#REF!+#REF!*#REF!+#REF!*#REF!)</f>
        <v>nie zdefinowano</v>
      </c>
      <c r="AA119" s="56" t="str">
        <f>IF(HRF[[#This Row],[31]]="WSKAŹNIK SPECYFICZNY","nie zdefinowano",HRF[[#This Row],[32]]*#REF!+#REF!*#REF!+#REF!*#REF!)</f>
        <v>nie zdefinowano</v>
      </c>
      <c r="AB119" s="57" t="e">
        <f>IF(HRF[[#This Row],[31]]="WSKAŹNIK SPECYFICZNY",HRF[[#This Row],[15]]*#REF!,HRF[[#This Row],[32]]*#REF!+#REF!*#REF!+#REF!*#REF!)</f>
        <v>#REF!</v>
      </c>
      <c r="AD119" s="4">
        <f>HRF[[#This Row],[26]]*HRF[[#This Row],[25]]</f>
        <v>0</v>
      </c>
      <c r="AE119" s="4">
        <f>HRF[[#This Row],[27]]*HRF[[#This Row],[25]]</f>
        <v>0</v>
      </c>
      <c r="AF119" s="4">
        <f>HRF[[#This Row],[28]]*HRF[[#This Row],[25]]</f>
        <v>0</v>
      </c>
      <c r="AG119" s="4">
        <f>HRF[[#This Row],[29]]*HRF[[#This Row],[25]]</f>
        <v>0</v>
      </c>
      <c r="AH119" s="4">
        <f>IF(AND(HRF[[#This Row],[6]]="G",HRF[[#This Row],[14]]="nierozpoczęte")=TRUE,1,0)</f>
        <v>0</v>
      </c>
      <c r="AI119" s="4">
        <f>IF(AND(HRF[[#This Row],[6]]="G",HRF[[#This Row],[14]]="w trakcie realizacji ")=TRUE,1,0)</f>
        <v>0</v>
      </c>
      <c r="AJ119" s="4">
        <f>IF(AND(HRF[[#This Row],[6]]="G",HRF[[#This Row],[14]]="zrealizowane")=TRUE,1,0)</f>
        <v>0</v>
      </c>
      <c r="AK119" s="4">
        <f>IF(AND(HRF[[#This Row],[6]]="G",HRF[[#This Row],[14]]="wstrzymane")=TRUE,1,0)</f>
        <v>0</v>
      </c>
      <c r="AL119" s="4">
        <f>IF(AND(HRF[[#This Row],[6]]="G",HRF[[#This Row],[14]]="anulowane")=TRUE,1,0)</f>
        <v>0</v>
      </c>
      <c r="AM119" s="4">
        <f>IF(AND(HRF[[#This Row],[6]]="P",HRF[[#This Row],[14]]="nierozpoczęte")=TRUE,1,0)</f>
        <v>0</v>
      </c>
      <c r="AN119" s="4">
        <f>IF(AND(HRF[[#This Row],[6]]="P",HRF[[#This Row],[14]]="w trakcie realizacji ")=TRUE,1,0)</f>
        <v>0</v>
      </c>
      <c r="AO119" s="4">
        <f>IF(AND(HRF[[#This Row],[6]]="P",HRF[[#This Row],[14]]="zrealizowane")=TRUE,1,0)</f>
        <v>1</v>
      </c>
      <c r="AP119" s="4">
        <f>IF(AND(HRF[[#This Row],[6]]="P",HRF[[#This Row],[14]]="wstrzymane")=TRUE,1,0)</f>
        <v>0</v>
      </c>
      <c r="AQ119" s="4">
        <f>IF(AND(HRF[[#This Row],[6]]="P",HRF[[#This Row],[14]]="anulowane")=TRUE,1,0)</f>
        <v>0</v>
      </c>
    </row>
    <row r="120" spans="2:43" s="1" customFormat="1" ht="60">
      <c r="B120" s="77">
        <v>90</v>
      </c>
      <c r="C120" s="25" t="s">
        <v>199</v>
      </c>
      <c r="D120" s="84" t="s">
        <v>455</v>
      </c>
      <c r="E120" s="89" t="s">
        <v>393</v>
      </c>
      <c r="F120" s="17" t="s">
        <v>394</v>
      </c>
      <c r="G120" s="17" t="s">
        <v>24</v>
      </c>
      <c r="H120" s="6">
        <v>2017</v>
      </c>
      <c r="I120" s="6">
        <v>2017</v>
      </c>
      <c r="J120" s="7">
        <v>757960</v>
      </c>
      <c r="K120" s="49">
        <v>676</v>
      </c>
      <c r="L120" s="49">
        <v>0</v>
      </c>
      <c r="M120" s="49">
        <v>190</v>
      </c>
      <c r="N120" s="64" t="s">
        <v>207</v>
      </c>
      <c r="O120" s="59" t="s">
        <v>28</v>
      </c>
      <c r="P120" s="34">
        <v>1</v>
      </c>
      <c r="Q120" s="7"/>
      <c r="R120" s="35"/>
      <c r="S120" s="35"/>
      <c r="T120" s="35"/>
      <c r="U120" s="35"/>
      <c r="V120" s="35">
        <f t="shared" si="4"/>
        <v>0</v>
      </c>
      <c r="W120" s="6" t="s">
        <v>99</v>
      </c>
      <c r="X120" s="6"/>
      <c r="Y120" s="56" t="e">
        <f>IF(HRF[[#This Row],[31]]="WSKAŹNIK SPECYFICZNY",HRF[[#This Row],[15]]*#REF!,HRF[[#This Row],[32]]*#REF!+#REF!*#REF!+#REF!*#REF!)</f>
        <v>#REF!</v>
      </c>
      <c r="Z120" s="56" t="str">
        <f>IF(HRF[[#This Row],[31]]="WSKAŹNIK SPECYFICZNY","nie zdefinowano",HRF[[#This Row],[32]]*#REF!+#REF!*#REF!+#REF!*#REF!)</f>
        <v>nie zdefinowano</v>
      </c>
      <c r="AA120" s="56" t="str">
        <f>IF(HRF[[#This Row],[31]]="WSKAŹNIK SPECYFICZNY","nie zdefinowano",HRF[[#This Row],[32]]*#REF!+#REF!*#REF!+#REF!*#REF!)</f>
        <v>nie zdefinowano</v>
      </c>
      <c r="AB120" s="57" t="e">
        <f>IF(HRF[[#This Row],[31]]="WSKAŹNIK SPECYFICZNY",HRF[[#This Row],[15]]*#REF!,HRF[[#This Row],[32]]*#REF!+#REF!*#REF!+#REF!*#REF!)</f>
        <v>#REF!</v>
      </c>
      <c r="AD120" s="4">
        <f>HRF[[#This Row],[26]]*HRF[[#This Row],[25]]</f>
        <v>0</v>
      </c>
      <c r="AE120" s="4">
        <f>HRF[[#This Row],[27]]*HRF[[#This Row],[25]]</f>
        <v>0</v>
      </c>
      <c r="AF120" s="4">
        <f>HRF[[#This Row],[28]]*HRF[[#This Row],[25]]</f>
        <v>0</v>
      </c>
      <c r="AG120" s="4">
        <f>HRF[[#This Row],[29]]*HRF[[#This Row],[25]]</f>
        <v>0</v>
      </c>
      <c r="AH120" s="4">
        <f>IF(AND(HRF[[#This Row],[6]]="G",HRF[[#This Row],[14]]="nierozpoczęte")=TRUE,1,0)</f>
        <v>0</v>
      </c>
      <c r="AI120" s="4">
        <f>IF(AND(HRF[[#This Row],[6]]="G",HRF[[#This Row],[14]]="w trakcie realizacji ")=TRUE,1,0)</f>
        <v>0</v>
      </c>
      <c r="AJ120" s="4">
        <f>IF(AND(HRF[[#This Row],[6]]="G",HRF[[#This Row],[14]]="zrealizowane")=TRUE,1,0)</f>
        <v>0</v>
      </c>
      <c r="AK120" s="4">
        <f>IF(AND(HRF[[#This Row],[6]]="G",HRF[[#This Row],[14]]="wstrzymane")=TRUE,1,0)</f>
        <v>0</v>
      </c>
      <c r="AL120" s="4">
        <f>IF(AND(HRF[[#This Row],[6]]="G",HRF[[#This Row],[14]]="anulowane")=TRUE,1,0)</f>
        <v>0</v>
      </c>
      <c r="AM120" s="4">
        <f>IF(AND(HRF[[#This Row],[6]]="P",HRF[[#This Row],[14]]="nierozpoczęte")=TRUE,1,0)</f>
        <v>0</v>
      </c>
      <c r="AN120" s="4">
        <f>IF(AND(HRF[[#This Row],[6]]="P",HRF[[#This Row],[14]]="w trakcie realizacji ")=TRUE,1,0)</f>
        <v>0</v>
      </c>
      <c r="AO120" s="4">
        <f>IF(AND(HRF[[#This Row],[6]]="P",HRF[[#This Row],[14]]="zrealizowane")=TRUE,1,0)</f>
        <v>1</v>
      </c>
      <c r="AP120" s="4">
        <f>IF(AND(HRF[[#This Row],[6]]="P",HRF[[#This Row],[14]]="wstrzymane")=TRUE,1,0)</f>
        <v>0</v>
      </c>
      <c r="AQ120" s="4">
        <f>IF(AND(HRF[[#This Row],[6]]="P",HRF[[#This Row],[14]]="anulowane")=TRUE,1,0)</f>
        <v>0</v>
      </c>
    </row>
    <row r="121" spans="2:43" s="1" customFormat="1" ht="48">
      <c r="B121" s="77">
        <v>91</v>
      </c>
      <c r="C121" s="25" t="s">
        <v>199</v>
      </c>
      <c r="D121" s="84" t="s">
        <v>453</v>
      </c>
      <c r="E121" s="85" t="s">
        <v>395</v>
      </c>
      <c r="F121" s="17" t="s">
        <v>396</v>
      </c>
      <c r="G121" s="17" t="s">
        <v>24</v>
      </c>
      <c r="H121" s="6">
        <v>2014</v>
      </c>
      <c r="I121" s="6">
        <v>2020</v>
      </c>
      <c r="J121" s="7">
        <v>40000000</v>
      </c>
      <c r="K121" s="49">
        <v>221</v>
      </c>
      <c r="L121" s="49">
        <v>0</v>
      </c>
      <c r="M121" s="49">
        <v>62</v>
      </c>
      <c r="N121" s="64" t="s">
        <v>207</v>
      </c>
      <c r="O121" s="72" t="s">
        <v>26</v>
      </c>
      <c r="P121" s="34"/>
      <c r="Q121" s="7"/>
      <c r="R121" s="35"/>
      <c r="S121" s="35"/>
      <c r="T121" s="35"/>
      <c r="U121" s="35"/>
      <c r="V121" s="35">
        <f t="shared" ref="V121:V149" si="5">SUM(R121:U121)</f>
        <v>0</v>
      </c>
      <c r="W121" s="6"/>
      <c r="X121" s="6"/>
      <c r="Y121" s="56" t="e">
        <f>IF(HRF[[#This Row],[31]]="WSKAŹNIK SPECYFICZNY",HRF[[#This Row],[15]]*#REF!,HRF[[#This Row],[32]]*#REF!+#REF!*#REF!+#REF!*#REF!)</f>
        <v>#REF!</v>
      </c>
      <c r="Z121" s="56" t="e">
        <f>IF(HRF[[#This Row],[31]]="WSKAŹNIK SPECYFICZNY","nie zdefinowano",HRF[[#This Row],[32]]*#REF!+#REF!*#REF!+#REF!*#REF!)</f>
        <v>#REF!</v>
      </c>
      <c r="AA121" s="56" t="e">
        <f>IF(HRF[[#This Row],[31]]="WSKAŹNIK SPECYFICZNY","nie zdefinowano",HRF[[#This Row],[32]]*#REF!+#REF!*#REF!+#REF!*#REF!)</f>
        <v>#REF!</v>
      </c>
      <c r="AB121" s="56" t="e">
        <f>IF(HRF[[#This Row],[31]]="WSKAŹNIK SPECYFICZNY",HRF[[#This Row],[15]]*#REF!,HRF[[#This Row],[32]]*#REF!+#REF!*#REF!+#REF!*#REF!)</f>
        <v>#REF!</v>
      </c>
      <c r="AD121" s="4">
        <f>HRF[[#This Row],[26]]*HRF[[#This Row],[25]]</f>
        <v>0</v>
      </c>
      <c r="AE121" s="4">
        <f>HRF[[#This Row],[27]]*HRF[[#This Row],[25]]</f>
        <v>0</v>
      </c>
      <c r="AF121" s="4">
        <f>HRF[[#This Row],[28]]*HRF[[#This Row],[25]]</f>
        <v>0</v>
      </c>
      <c r="AG121" s="4">
        <f>HRF[[#This Row],[29]]*HRF[[#This Row],[25]]</f>
        <v>0</v>
      </c>
      <c r="AH121" s="4">
        <f>IF(AND(HRF[[#This Row],[6]]="G",HRF[[#This Row],[14]]="nierozpoczęte")=TRUE,1,0)</f>
        <v>0</v>
      </c>
      <c r="AI121" s="4">
        <f>IF(AND(HRF[[#This Row],[6]]="G",HRF[[#This Row],[14]]="w trakcie realizacji ")=TRUE,1,0)</f>
        <v>0</v>
      </c>
      <c r="AJ121" s="4">
        <f>IF(AND(HRF[[#This Row],[6]]="G",HRF[[#This Row],[14]]="zrealizowane")=TRUE,1,0)</f>
        <v>0</v>
      </c>
      <c r="AK121" s="4">
        <f>IF(AND(HRF[[#This Row],[6]]="G",HRF[[#This Row],[14]]="wstrzymane")=TRUE,1,0)</f>
        <v>0</v>
      </c>
      <c r="AL121" s="4">
        <f>IF(AND(HRF[[#This Row],[6]]="G",HRF[[#This Row],[14]]="anulowane")=TRUE,1,0)</f>
        <v>0</v>
      </c>
      <c r="AM121" s="4">
        <f>IF(AND(HRF[[#This Row],[6]]="P",HRF[[#This Row],[14]]="nierozpoczęte")=TRUE,1,0)</f>
        <v>1</v>
      </c>
      <c r="AN121" s="4">
        <f>IF(AND(HRF[[#This Row],[6]]="P",HRF[[#This Row],[14]]="w trakcie realizacji ")=TRUE,1,0)</f>
        <v>0</v>
      </c>
      <c r="AO121" s="4">
        <f>IF(AND(HRF[[#This Row],[6]]="P",HRF[[#This Row],[14]]="zrealizowane")=TRUE,1,0)</f>
        <v>0</v>
      </c>
      <c r="AP121" s="4">
        <f>IF(AND(HRF[[#This Row],[6]]="P",HRF[[#This Row],[14]]="wstrzymane")=TRUE,1,0)</f>
        <v>0</v>
      </c>
      <c r="AQ121" s="4">
        <f>IF(AND(HRF[[#This Row],[6]]="P",HRF[[#This Row],[14]]="anulowane")=TRUE,1,0)</f>
        <v>0</v>
      </c>
    </row>
    <row r="122" spans="2:43" s="134" customFormat="1" ht="45.75" customHeight="1">
      <c r="B122" s="125">
        <v>92</v>
      </c>
      <c r="C122" s="119" t="s">
        <v>199</v>
      </c>
      <c r="D122" s="84" t="s">
        <v>477</v>
      </c>
      <c r="E122" s="85" t="s">
        <v>478</v>
      </c>
      <c r="F122" s="126" t="s">
        <v>475</v>
      </c>
      <c r="G122" s="126" t="s">
        <v>24</v>
      </c>
      <c r="H122" s="127">
        <v>2016</v>
      </c>
      <c r="I122" s="127">
        <v>2021</v>
      </c>
      <c r="J122" s="128">
        <v>1523917</v>
      </c>
      <c r="K122" s="129">
        <v>417.81</v>
      </c>
      <c r="L122" s="129"/>
      <c r="M122" s="129">
        <v>167.49</v>
      </c>
      <c r="N122" s="130" t="s">
        <v>239</v>
      </c>
      <c r="O122" s="72" t="s">
        <v>26</v>
      </c>
      <c r="P122" s="131"/>
      <c r="Q122" s="128"/>
      <c r="R122" s="132"/>
      <c r="S122" s="132"/>
      <c r="T122" s="132"/>
      <c r="U122" s="132"/>
      <c r="V122" s="132">
        <f t="shared" ref="V122:V126" si="6">SUM(R122:U122)</f>
        <v>0</v>
      </c>
      <c r="W122" s="127"/>
      <c r="X122" s="127"/>
      <c r="Y122" s="133" t="e">
        <f>IF(HRF[[#This Row],[31]]="WSKAŹNIK SPECYFICZNY",HRF[[#This Row],[15]]*#REF!,HRF[[#This Row],[32]]*#REF!+#REF!*#REF!+#REF!*#REF!)</f>
        <v>#REF!</v>
      </c>
      <c r="Z122" s="133" t="e">
        <f>IF(HRF[[#This Row],[31]]="WSKAŹNIK SPECYFICZNY","nie zdefinowano",HRF[[#This Row],[32]]*#REF!+#REF!*#REF!+#REF!*#REF!)</f>
        <v>#REF!</v>
      </c>
      <c r="AA122" s="133" t="e">
        <f>IF(HRF[[#This Row],[31]]="WSKAŹNIK SPECYFICZNY","nie zdefinowano",HRF[[#This Row],[32]]*#REF!+#REF!*#REF!+#REF!*#REF!)</f>
        <v>#REF!</v>
      </c>
      <c r="AB122" s="133" t="e">
        <f>IF(HRF[[#This Row],[31]]="WSKAŹNIK SPECYFICZNY",HRF[[#This Row],[15]]*#REF!,HRF[[#This Row],[32]]*#REF!+#REF!*#REF!+#REF!*#REF!)</f>
        <v>#REF!</v>
      </c>
      <c r="AD122" s="110">
        <f>HRF[[#This Row],[26]]*HRF[[#This Row],[25]]</f>
        <v>0</v>
      </c>
      <c r="AE122" s="110">
        <f>HRF[[#This Row],[27]]*HRF[[#This Row],[25]]</f>
        <v>0</v>
      </c>
      <c r="AF122" s="110">
        <f>HRF[[#This Row],[28]]*HRF[[#This Row],[25]]</f>
        <v>0</v>
      </c>
      <c r="AG122" s="110">
        <f>HRF[[#This Row],[29]]*HRF[[#This Row],[25]]</f>
        <v>0</v>
      </c>
      <c r="AH122" s="110">
        <f>IF(AND(HRF[[#This Row],[6]]="G",HRF[[#This Row],[14]]="nierozpoczęte")=TRUE,1,0)</f>
        <v>0</v>
      </c>
      <c r="AI122" s="110">
        <f>IF(AND(HRF[[#This Row],[6]]="G",HRF[[#This Row],[14]]="w trakcie realizacji ")=TRUE,1,0)</f>
        <v>0</v>
      </c>
      <c r="AJ122" s="110">
        <f>IF(AND(HRF[[#This Row],[6]]="G",HRF[[#This Row],[14]]="zrealizowane")=TRUE,1,0)</f>
        <v>0</v>
      </c>
      <c r="AK122" s="110">
        <f>IF(AND(HRF[[#This Row],[6]]="G",HRF[[#This Row],[14]]="wstrzymane")=TRUE,1,0)</f>
        <v>0</v>
      </c>
      <c r="AL122" s="110">
        <f>IF(AND(HRF[[#This Row],[6]]="G",HRF[[#This Row],[14]]="anulowane")=TRUE,1,0)</f>
        <v>0</v>
      </c>
      <c r="AM122" s="110">
        <f>IF(AND(HRF[[#This Row],[6]]="P",HRF[[#This Row],[14]]="nierozpoczęte")=TRUE,1,0)</f>
        <v>1</v>
      </c>
      <c r="AN122" s="110">
        <f>IF(AND(HRF[[#This Row],[6]]="P",HRF[[#This Row],[14]]="w trakcie realizacji ")=TRUE,1,0)</f>
        <v>0</v>
      </c>
      <c r="AO122" s="110">
        <f>IF(AND(HRF[[#This Row],[6]]="P",HRF[[#This Row],[14]]="zrealizowane")=TRUE,1,0)</f>
        <v>0</v>
      </c>
      <c r="AP122" s="110">
        <f>IF(AND(HRF[[#This Row],[6]]="P",HRF[[#This Row],[14]]="wstrzymane")=TRUE,1,0)</f>
        <v>0</v>
      </c>
      <c r="AQ122" s="110">
        <f>IF(AND(HRF[[#This Row],[6]]="P",HRF[[#This Row],[14]]="anulowane")=TRUE,1,0)</f>
        <v>0</v>
      </c>
    </row>
    <row r="123" spans="2:43" s="134" customFormat="1" ht="50.25" customHeight="1">
      <c r="B123" s="125">
        <v>93</v>
      </c>
      <c r="C123" s="119" t="s">
        <v>199</v>
      </c>
      <c r="D123" s="84" t="s">
        <v>480</v>
      </c>
      <c r="E123" s="85" t="s">
        <v>481</v>
      </c>
      <c r="F123" s="126" t="s">
        <v>479</v>
      </c>
      <c r="G123" s="126" t="s">
        <v>24</v>
      </c>
      <c r="H123" s="127">
        <v>2019</v>
      </c>
      <c r="I123" s="127">
        <v>2021</v>
      </c>
      <c r="J123" s="128">
        <v>2889078.4</v>
      </c>
      <c r="K123" s="129">
        <v>280.16000000000003</v>
      </c>
      <c r="L123" s="129"/>
      <c r="M123" s="129">
        <v>118.23</v>
      </c>
      <c r="N123" s="130" t="s">
        <v>239</v>
      </c>
      <c r="O123" s="72" t="s">
        <v>26</v>
      </c>
      <c r="P123" s="131"/>
      <c r="Q123" s="128"/>
      <c r="R123" s="132"/>
      <c r="S123" s="132"/>
      <c r="T123" s="132"/>
      <c r="U123" s="132"/>
      <c r="V123" s="132">
        <f t="shared" si="6"/>
        <v>0</v>
      </c>
      <c r="W123" s="127"/>
      <c r="X123" s="127"/>
      <c r="Y123" s="133" t="e">
        <f>IF(HRF[[#This Row],[31]]="WSKAŹNIK SPECYFICZNY",HRF[[#This Row],[15]]*#REF!,HRF[[#This Row],[32]]*#REF!+#REF!*#REF!+#REF!*#REF!)</f>
        <v>#REF!</v>
      </c>
      <c r="Z123" s="133" t="e">
        <f>IF(HRF[[#This Row],[31]]="WSKAŹNIK SPECYFICZNY","nie zdefinowano",HRF[[#This Row],[32]]*#REF!+#REF!*#REF!+#REF!*#REF!)</f>
        <v>#REF!</v>
      </c>
      <c r="AA123" s="133" t="e">
        <f>IF(HRF[[#This Row],[31]]="WSKAŹNIK SPECYFICZNY","nie zdefinowano",HRF[[#This Row],[32]]*#REF!+#REF!*#REF!+#REF!*#REF!)</f>
        <v>#REF!</v>
      </c>
      <c r="AB123" s="133" t="e">
        <f>IF(HRF[[#This Row],[31]]="WSKAŹNIK SPECYFICZNY",HRF[[#This Row],[15]]*#REF!,HRF[[#This Row],[32]]*#REF!+#REF!*#REF!+#REF!*#REF!)</f>
        <v>#REF!</v>
      </c>
      <c r="AD123" s="110">
        <f>HRF[[#This Row],[26]]*HRF[[#This Row],[25]]</f>
        <v>0</v>
      </c>
      <c r="AE123" s="110">
        <f>HRF[[#This Row],[27]]*HRF[[#This Row],[25]]</f>
        <v>0</v>
      </c>
      <c r="AF123" s="110">
        <f>HRF[[#This Row],[28]]*HRF[[#This Row],[25]]</f>
        <v>0</v>
      </c>
      <c r="AG123" s="110">
        <f>HRF[[#This Row],[29]]*HRF[[#This Row],[25]]</f>
        <v>0</v>
      </c>
      <c r="AH123" s="110">
        <f>IF(AND(HRF[[#This Row],[6]]="G",HRF[[#This Row],[14]]="nierozpoczęte")=TRUE,1,0)</f>
        <v>0</v>
      </c>
      <c r="AI123" s="110">
        <f>IF(AND(HRF[[#This Row],[6]]="G",HRF[[#This Row],[14]]="w trakcie realizacji ")=TRUE,1,0)</f>
        <v>0</v>
      </c>
      <c r="AJ123" s="110">
        <f>IF(AND(HRF[[#This Row],[6]]="G",HRF[[#This Row],[14]]="zrealizowane")=TRUE,1,0)</f>
        <v>0</v>
      </c>
      <c r="AK123" s="110">
        <f>IF(AND(HRF[[#This Row],[6]]="G",HRF[[#This Row],[14]]="wstrzymane")=TRUE,1,0)</f>
        <v>0</v>
      </c>
      <c r="AL123" s="110">
        <f>IF(AND(HRF[[#This Row],[6]]="G",HRF[[#This Row],[14]]="anulowane")=TRUE,1,0)</f>
        <v>0</v>
      </c>
      <c r="AM123" s="110">
        <f>IF(AND(HRF[[#This Row],[6]]="P",HRF[[#This Row],[14]]="nierozpoczęte")=TRUE,1,0)</f>
        <v>1</v>
      </c>
      <c r="AN123" s="110">
        <f>IF(AND(HRF[[#This Row],[6]]="P",HRF[[#This Row],[14]]="w trakcie realizacji ")=TRUE,1,0)</f>
        <v>0</v>
      </c>
      <c r="AO123" s="110">
        <f>IF(AND(HRF[[#This Row],[6]]="P",HRF[[#This Row],[14]]="zrealizowane")=TRUE,1,0)</f>
        <v>0</v>
      </c>
      <c r="AP123" s="110">
        <f>IF(AND(HRF[[#This Row],[6]]="P",HRF[[#This Row],[14]]="wstrzymane")=TRUE,1,0)</f>
        <v>0</v>
      </c>
      <c r="AQ123" s="110">
        <f>IF(AND(HRF[[#This Row],[6]]="P",HRF[[#This Row],[14]]="anulowane")=TRUE,1,0)</f>
        <v>0</v>
      </c>
    </row>
    <row r="124" spans="2:43" s="134" customFormat="1" ht="39" customHeight="1">
      <c r="B124" s="125">
        <v>94</v>
      </c>
      <c r="C124" s="119" t="s">
        <v>199</v>
      </c>
      <c r="D124" s="84" t="s">
        <v>484</v>
      </c>
      <c r="E124" s="85" t="s">
        <v>487</v>
      </c>
      <c r="F124" s="126" t="s">
        <v>476</v>
      </c>
      <c r="G124" s="126" t="s">
        <v>23</v>
      </c>
      <c r="H124" s="127">
        <v>2019</v>
      </c>
      <c r="I124" s="127">
        <v>2020</v>
      </c>
      <c r="J124" s="128">
        <v>1500000</v>
      </c>
      <c r="K124" s="129">
        <v>290</v>
      </c>
      <c r="L124" s="129"/>
      <c r="M124" s="129">
        <v>260</v>
      </c>
      <c r="N124" s="135" t="s">
        <v>207</v>
      </c>
      <c r="O124" s="72" t="s">
        <v>26</v>
      </c>
      <c r="P124" s="131"/>
      <c r="Q124" s="128"/>
      <c r="R124" s="132"/>
      <c r="S124" s="132"/>
      <c r="T124" s="132"/>
      <c r="U124" s="132"/>
      <c r="V124" s="132">
        <f t="shared" si="6"/>
        <v>0</v>
      </c>
      <c r="W124" s="127"/>
      <c r="X124" s="127"/>
      <c r="Y124" s="133" t="e">
        <f>IF(HRF[[#This Row],[31]]="WSKAŹNIK SPECYFICZNY",HRF[[#This Row],[15]]*#REF!,HRF[[#This Row],[32]]*#REF!+#REF!*#REF!+#REF!*#REF!)</f>
        <v>#REF!</v>
      </c>
      <c r="Z124" s="133" t="e">
        <f>IF(HRF[[#This Row],[31]]="WSKAŹNIK SPECYFICZNY","nie zdefinowano",HRF[[#This Row],[32]]*#REF!+#REF!*#REF!+#REF!*#REF!)</f>
        <v>#REF!</v>
      </c>
      <c r="AA124" s="133" t="e">
        <f>IF(HRF[[#This Row],[31]]="WSKAŹNIK SPECYFICZNY","nie zdefinowano",HRF[[#This Row],[32]]*#REF!+#REF!*#REF!+#REF!*#REF!)</f>
        <v>#REF!</v>
      </c>
      <c r="AB124" s="133" t="e">
        <f>IF(HRF[[#This Row],[31]]="WSKAŹNIK SPECYFICZNY",HRF[[#This Row],[15]]*#REF!,HRF[[#This Row],[32]]*#REF!+#REF!*#REF!+#REF!*#REF!)</f>
        <v>#REF!</v>
      </c>
      <c r="AD124" s="110">
        <f>HRF[[#This Row],[26]]*HRF[[#This Row],[25]]</f>
        <v>0</v>
      </c>
      <c r="AE124" s="110">
        <f>HRF[[#This Row],[27]]*HRF[[#This Row],[25]]</f>
        <v>0</v>
      </c>
      <c r="AF124" s="110">
        <f>HRF[[#This Row],[28]]*HRF[[#This Row],[25]]</f>
        <v>0</v>
      </c>
      <c r="AG124" s="110">
        <f>HRF[[#This Row],[29]]*HRF[[#This Row],[25]]</f>
        <v>0</v>
      </c>
      <c r="AH124" s="110">
        <f>IF(AND(HRF[[#This Row],[6]]="G",HRF[[#This Row],[14]]="nierozpoczęte")=TRUE,1,0)</f>
        <v>1</v>
      </c>
      <c r="AI124" s="110">
        <f>IF(AND(HRF[[#This Row],[6]]="G",HRF[[#This Row],[14]]="w trakcie realizacji ")=TRUE,1,0)</f>
        <v>0</v>
      </c>
      <c r="AJ124" s="110">
        <f>IF(AND(HRF[[#This Row],[6]]="G",HRF[[#This Row],[14]]="zrealizowane")=TRUE,1,0)</f>
        <v>0</v>
      </c>
      <c r="AK124" s="110">
        <f>IF(AND(HRF[[#This Row],[6]]="G",HRF[[#This Row],[14]]="wstrzymane")=TRUE,1,0)</f>
        <v>0</v>
      </c>
      <c r="AL124" s="110">
        <f>IF(AND(HRF[[#This Row],[6]]="G",HRF[[#This Row],[14]]="anulowane")=TRUE,1,0)</f>
        <v>0</v>
      </c>
      <c r="AM124" s="110">
        <f>IF(AND(HRF[[#This Row],[6]]="P",HRF[[#This Row],[14]]="nierozpoczęte")=TRUE,1,0)</f>
        <v>0</v>
      </c>
      <c r="AN124" s="110">
        <f>IF(AND(HRF[[#This Row],[6]]="P",HRF[[#This Row],[14]]="w trakcie realizacji ")=TRUE,1,0)</f>
        <v>0</v>
      </c>
      <c r="AO124" s="110">
        <f>IF(AND(HRF[[#This Row],[6]]="P",HRF[[#This Row],[14]]="zrealizowane")=TRUE,1,0)</f>
        <v>0</v>
      </c>
      <c r="AP124" s="110">
        <f>IF(AND(HRF[[#This Row],[6]]="P",HRF[[#This Row],[14]]="wstrzymane")=TRUE,1,0)</f>
        <v>0</v>
      </c>
      <c r="AQ124" s="110">
        <f>IF(AND(HRF[[#This Row],[6]]="P",HRF[[#This Row],[14]]="anulowane")=TRUE,1,0)</f>
        <v>0</v>
      </c>
    </row>
    <row r="125" spans="2:43" s="134" customFormat="1" ht="39.75" customHeight="1">
      <c r="B125" s="125">
        <v>95</v>
      </c>
      <c r="C125" s="119" t="s">
        <v>199</v>
      </c>
      <c r="D125" s="84" t="s">
        <v>484</v>
      </c>
      <c r="E125" s="85" t="s">
        <v>486</v>
      </c>
      <c r="F125" s="126" t="s">
        <v>476</v>
      </c>
      <c r="G125" s="126" t="s">
        <v>23</v>
      </c>
      <c r="H125" s="127">
        <v>2019</v>
      </c>
      <c r="I125" s="127">
        <v>2020</v>
      </c>
      <c r="J125" s="128">
        <v>2000000</v>
      </c>
      <c r="K125" s="129">
        <v>450</v>
      </c>
      <c r="L125" s="129"/>
      <c r="M125" s="129">
        <v>400</v>
      </c>
      <c r="N125" s="135" t="s">
        <v>207</v>
      </c>
      <c r="O125" s="72" t="s">
        <v>26</v>
      </c>
      <c r="P125" s="131"/>
      <c r="Q125" s="128"/>
      <c r="R125" s="132"/>
      <c r="S125" s="132"/>
      <c r="T125" s="132"/>
      <c r="U125" s="132"/>
      <c r="V125" s="132">
        <f t="shared" si="6"/>
        <v>0</v>
      </c>
      <c r="W125" s="127"/>
      <c r="X125" s="127"/>
      <c r="Y125" s="133" t="e">
        <f>IF(HRF[[#This Row],[31]]="WSKAŹNIK SPECYFICZNY",HRF[[#This Row],[15]]*#REF!,HRF[[#This Row],[32]]*#REF!+#REF!*#REF!+#REF!*#REF!)</f>
        <v>#REF!</v>
      </c>
      <c r="Z125" s="133" t="e">
        <f>IF(HRF[[#This Row],[31]]="WSKAŹNIK SPECYFICZNY","nie zdefinowano",HRF[[#This Row],[32]]*#REF!+#REF!*#REF!+#REF!*#REF!)</f>
        <v>#REF!</v>
      </c>
      <c r="AA125" s="133" t="e">
        <f>IF(HRF[[#This Row],[31]]="WSKAŹNIK SPECYFICZNY","nie zdefinowano",HRF[[#This Row],[32]]*#REF!+#REF!*#REF!+#REF!*#REF!)</f>
        <v>#REF!</v>
      </c>
      <c r="AB125" s="133" t="e">
        <f>IF(HRF[[#This Row],[31]]="WSKAŹNIK SPECYFICZNY",HRF[[#This Row],[15]]*#REF!,HRF[[#This Row],[32]]*#REF!+#REF!*#REF!+#REF!*#REF!)</f>
        <v>#REF!</v>
      </c>
      <c r="AD125" s="110">
        <f>HRF[[#This Row],[26]]*HRF[[#This Row],[25]]</f>
        <v>0</v>
      </c>
      <c r="AE125" s="110">
        <f>HRF[[#This Row],[27]]*HRF[[#This Row],[25]]</f>
        <v>0</v>
      </c>
      <c r="AF125" s="110">
        <f>HRF[[#This Row],[28]]*HRF[[#This Row],[25]]</f>
        <v>0</v>
      </c>
      <c r="AG125" s="110">
        <f>HRF[[#This Row],[29]]*HRF[[#This Row],[25]]</f>
        <v>0</v>
      </c>
      <c r="AH125" s="110">
        <f>IF(AND(HRF[[#This Row],[6]]="G",HRF[[#This Row],[14]]="nierozpoczęte")=TRUE,1,0)</f>
        <v>1</v>
      </c>
      <c r="AI125" s="110">
        <f>IF(AND(HRF[[#This Row],[6]]="G",HRF[[#This Row],[14]]="w trakcie realizacji ")=TRUE,1,0)</f>
        <v>0</v>
      </c>
      <c r="AJ125" s="110">
        <f>IF(AND(HRF[[#This Row],[6]]="G",HRF[[#This Row],[14]]="zrealizowane")=TRUE,1,0)</f>
        <v>0</v>
      </c>
      <c r="AK125" s="110">
        <f>IF(AND(HRF[[#This Row],[6]]="G",HRF[[#This Row],[14]]="wstrzymane")=TRUE,1,0)</f>
        <v>0</v>
      </c>
      <c r="AL125" s="110">
        <f>IF(AND(HRF[[#This Row],[6]]="G",HRF[[#This Row],[14]]="anulowane")=TRUE,1,0)</f>
        <v>0</v>
      </c>
      <c r="AM125" s="110">
        <f>IF(AND(HRF[[#This Row],[6]]="P",HRF[[#This Row],[14]]="nierozpoczęte")=TRUE,1,0)</f>
        <v>0</v>
      </c>
      <c r="AN125" s="110">
        <f>IF(AND(HRF[[#This Row],[6]]="P",HRF[[#This Row],[14]]="w trakcie realizacji ")=TRUE,1,0)</f>
        <v>0</v>
      </c>
      <c r="AO125" s="110">
        <f>IF(AND(HRF[[#This Row],[6]]="P",HRF[[#This Row],[14]]="zrealizowane")=TRUE,1,0)</f>
        <v>0</v>
      </c>
      <c r="AP125" s="110">
        <f>IF(AND(HRF[[#This Row],[6]]="P",HRF[[#This Row],[14]]="wstrzymane")=TRUE,1,0)</f>
        <v>0</v>
      </c>
      <c r="AQ125" s="110">
        <f>IF(AND(HRF[[#This Row],[6]]="P",HRF[[#This Row],[14]]="anulowane")=TRUE,1,0)</f>
        <v>0</v>
      </c>
    </row>
    <row r="126" spans="2:43" s="134" customFormat="1" ht="40.5" customHeight="1">
      <c r="B126" s="125">
        <v>96</v>
      </c>
      <c r="C126" s="119" t="s">
        <v>199</v>
      </c>
      <c r="D126" s="84" t="s">
        <v>484</v>
      </c>
      <c r="E126" s="85" t="s">
        <v>485</v>
      </c>
      <c r="F126" s="126" t="s">
        <v>476</v>
      </c>
      <c r="G126" s="126" t="s">
        <v>23</v>
      </c>
      <c r="H126" s="127">
        <v>2019</v>
      </c>
      <c r="I126" s="127">
        <v>2020</v>
      </c>
      <c r="J126" s="128">
        <v>1200000</v>
      </c>
      <c r="K126" s="129">
        <v>290</v>
      </c>
      <c r="L126" s="129"/>
      <c r="M126" s="129">
        <v>260</v>
      </c>
      <c r="N126" s="135" t="s">
        <v>207</v>
      </c>
      <c r="O126" s="72" t="s">
        <v>26</v>
      </c>
      <c r="P126" s="131"/>
      <c r="Q126" s="128"/>
      <c r="R126" s="132"/>
      <c r="S126" s="132"/>
      <c r="T126" s="132"/>
      <c r="U126" s="132"/>
      <c r="V126" s="132">
        <f t="shared" si="6"/>
        <v>0</v>
      </c>
      <c r="W126" s="127"/>
      <c r="X126" s="127"/>
      <c r="Y126" s="133" t="e">
        <f>IF(HRF[[#This Row],[31]]="WSKAŹNIK SPECYFICZNY",HRF[[#This Row],[15]]*#REF!,HRF[[#This Row],[32]]*#REF!+#REF!*#REF!+#REF!*#REF!)</f>
        <v>#REF!</v>
      </c>
      <c r="Z126" s="133" t="e">
        <f>IF(HRF[[#This Row],[31]]="WSKAŹNIK SPECYFICZNY","nie zdefinowano",HRF[[#This Row],[32]]*#REF!+#REF!*#REF!+#REF!*#REF!)</f>
        <v>#REF!</v>
      </c>
      <c r="AA126" s="133" t="e">
        <f>IF(HRF[[#This Row],[31]]="WSKAŹNIK SPECYFICZNY","nie zdefinowano",HRF[[#This Row],[32]]*#REF!+#REF!*#REF!+#REF!*#REF!)</f>
        <v>#REF!</v>
      </c>
      <c r="AB126" s="133" t="e">
        <f>IF(HRF[[#This Row],[31]]="WSKAŹNIK SPECYFICZNY",HRF[[#This Row],[15]]*#REF!,HRF[[#This Row],[32]]*#REF!+#REF!*#REF!+#REF!*#REF!)</f>
        <v>#REF!</v>
      </c>
      <c r="AD126" s="110">
        <f>HRF[[#This Row],[26]]*HRF[[#This Row],[25]]</f>
        <v>0</v>
      </c>
      <c r="AE126" s="110">
        <f>HRF[[#This Row],[27]]*HRF[[#This Row],[25]]</f>
        <v>0</v>
      </c>
      <c r="AF126" s="110">
        <f>HRF[[#This Row],[28]]*HRF[[#This Row],[25]]</f>
        <v>0</v>
      </c>
      <c r="AG126" s="110">
        <f>HRF[[#This Row],[29]]*HRF[[#This Row],[25]]</f>
        <v>0</v>
      </c>
      <c r="AH126" s="110">
        <f>IF(AND(HRF[[#This Row],[6]]="G",HRF[[#This Row],[14]]="nierozpoczęte")=TRUE,1,0)</f>
        <v>1</v>
      </c>
      <c r="AI126" s="110">
        <f>IF(AND(HRF[[#This Row],[6]]="G",HRF[[#This Row],[14]]="w trakcie realizacji ")=TRUE,1,0)</f>
        <v>0</v>
      </c>
      <c r="AJ126" s="110">
        <f>IF(AND(HRF[[#This Row],[6]]="G",HRF[[#This Row],[14]]="zrealizowane")=TRUE,1,0)</f>
        <v>0</v>
      </c>
      <c r="AK126" s="110">
        <f>IF(AND(HRF[[#This Row],[6]]="G",HRF[[#This Row],[14]]="wstrzymane")=TRUE,1,0)</f>
        <v>0</v>
      </c>
      <c r="AL126" s="110">
        <f>IF(AND(HRF[[#This Row],[6]]="G",HRF[[#This Row],[14]]="anulowane")=TRUE,1,0)</f>
        <v>0</v>
      </c>
      <c r="AM126" s="110">
        <f>IF(AND(HRF[[#This Row],[6]]="P",HRF[[#This Row],[14]]="nierozpoczęte")=TRUE,1,0)</f>
        <v>0</v>
      </c>
      <c r="AN126" s="110">
        <f>IF(AND(HRF[[#This Row],[6]]="P",HRF[[#This Row],[14]]="w trakcie realizacji ")=TRUE,1,0)</f>
        <v>0</v>
      </c>
      <c r="AO126" s="110">
        <f>IF(AND(HRF[[#This Row],[6]]="P",HRF[[#This Row],[14]]="zrealizowane")=TRUE,1,0)</f>
        <v>0</v>
      </c>
      <c r="AP126" s="110">
        <f>IF(AND(HRF[[#This Row],[6]]="P",HRF[[#This Row],[14]]="wstrzymane")=TRUE,1,0)</f>
        <v>0</v>
      </c>
      <c r="AQ126" s="110">
        <f>IF(AND(HRF[[#This Row],[6]]="P",HRF[[#This Row],[14]]="anulowane")=TRUE,1,0)</f>
        <v>0</v>
      </c>
    </row>
    <row r="127" spans="2:43" s="1" customFormat="1" ht="35.25" customHeight="1">
      <c r="B127" s="77" t="s">
        <v>188</v>
      </c>
      <c r="C127" s="25" t="s">
        <v>15</v>
      </c>
      <c r="D127" s="84" t="s">
        <v>462</v>
      </c>
      <c r="E127" s="89" t="s">
        <v>317</v>
      </c>
      <c r="F127" s="17" t="s">
        <v>398</v>
      </c>
      <c r="G127" s="17" t="s">
        <v>23</v>
      </c>
      <c r="H127" s="6">
        <v>2018</v>
      </c>
      <c r="I127" s="6">
        <v>2019</v>
      </c>
      <c r="J127" s="7">
        <v>70000000</v>
      </c>
      <c r="K127" s="49">
        <v>2534</v>
      </c>
      <c r="L127" s="49">
        <v>0</v>
      </c>
      <c r="M127" s="49">
        <v>659</v>
      </c>
      <c r="N127" s="64" t="s">
        <v>207</v>
      </c>
      <c r="O127" s="59" t="s">
        <v>27</v>
      </c>
      <c r="P127" s="34"/>
      <c r="Q127" s="7"/>
      <c r="R127" s="35"/>
      <c r="S127" s="35"/>
      <c r="T127" s="35"/>
      <c r="U127" s="35"/>
      <c r="V127" s="35">
        <f t="shared" si="5"/>
        <v>0</v>
      </c>
      <c r="W127" s="6"/>
      <c r="X127" s="6"/>
      <c r="Y127" s="56" t="e">
        <f>IF(HRF[[#This Row],[31]]="WSKAŹNIK SPECYFICZNY",HRF[[#This Row],[15]]*#REF!,HRF[[#This Row],[32]]*#REF!+#REF!*#REF!+#REF!*#REF!)</f>
        <v>#REF!</v>
      </c>
      <c r="Z127" s="56" t="e">
        <f>IF(HRF[[#This Row],[31]]="WSKAŹNIK SPECYFICZNY","nie zdefinowano",HRF[[#This Row],[32]]*#REF!+#REF!*#REF!+#REF!*#REF!)</f>
        <v>#REF!</v>
      </c>
      <c r="AA127" s="56" t="e">
        <f>IF(HRF[[#This Row],[31]]="WSKAŹNIK SPECYFICZNY","nie zdefinowano",HRF[[#This Row],[32]]*#REF!+#REF!*#REF!+#REF!*#REF!)</f>
        <v>#REF!</v>
      </c>
      <c r="AB127" s="57" t="e">
        <f>IF(HRF[[#This Row],[31]]="WSKAŹNIK SPECYFICZNY",HRF[[#This Row],[15]]*#REF!,HRF[[#This Row],[32]]*#REF!+#REF!*#REF!+#REF!*#REF!)</f>
        <v>#REF!</v>
      </c>
      <c r="AD127" s="4">
        <f>HRF[[#This Row],[26]]*HRF[[#This Row],[25]]</f>
        <v>0</v>
      </c>
      <c r="AE127" s="4">
        <f>HRF[[#This Row],[27]]*HRF[[#This Row],[25]]</f>
        <v>0</v>
      </c>
      <c r="AF127" s="4">
        <f>HRF[[#This Row],[28]]*HRF[[#This Row],[25]]</f>
        <v>0</v>
      </c>
      <c r="AG127" s="4">
        <f>HRF[[#This Row],[29]]*HRF[[#This Row],[25]]</f>
        <v>0</v>
      </c>
      <c r="AH127" s="4">
        <f>IF(AND(HRF[[#This Row],[6]]="G",HRF[[#This Row],[14]]="nierozpoczęte")=TRUE,1,0)</f>
        <v>0</v>
      </c>
      <c r="AI127" s="4">
        <f>IF(AND(HRF[[#This Row],[6]]="G",HRF[[#This Row],[14]]="w trakcie realizacji ")=TRUE,1,0)</f>
        <v>1</v>
      </c>
      <c r="AJ127" s="4">
        <f>IF(AND(HRF[[#This Row],[6]]="G",HRF[[#This Row],[14]]="zrealizowane")=TRUE,1,0)</f>
        <v>0</v>
      </c>
      <c r="AK127" s="4">
        <f>IF(AND(HRF[[#This Row],[6]]="G",HRF[[#This Row],[14]]="wstrzymane")=TRUE,1,0)</f>
        <v>0</v>
      </c>
      <c r="AL127" s="4">
        <f>IF(AND(HRF[[#This Row],[6]]="G",HRF[[#This Row],[14]]="anulowane")=TRUE,1,0)</f>
        <v>0</v>
      </c>
      <c r="AM127" s="4">
        <f>IF(AND(HRF[[#This Row],[6]]="P",HRF[[#This Row],[14]]="nierozpoczęte")=TRUE,1,0)</f>
        <v>0</v>
      </c>
      <c r="AN127" s="4">
        <f>IF(AND(HRF[[#This Row],[6]]="P",HRF[[#This Row],[14]]="w trakcie realizacji ")=TRUE,1,0)</f>
        <v>0</v>
      </c>
      <c r="AO127" s="4">
        <f>IF(AND(HRF[[#This Row],[6]]="P",HRF[[#This Row],[14]]="zrealizowane")=TRUE,1,0)</f>
        <v>0</v>
      </c>
      <c r="AP127" s="4">
        <f>IF(AND(HRF[[#This Row],[6]]="P",HRF[[#This Row],[14]]="wstrzymane")=TRUE,1,0)</f>
        <v>0</v>
      </c>
      <c r="AQ127" s="4">
        <f>IF(AND(HRF[[#This Row],[6]]="P",HRF[[#This Row],[14]]="anulowane")=TRUE,1,0)</f>
        <v>0</v>
      </c>
    </row>
    <row r="128" spans="2:43" s="1" customFormat="1" ht="84">
      <c r="B128" s="77" t="s">
        <v>189</v>
      </c>
      <c r="C128" s="25" t="s">
        <v>15</v>
      </c>
      <c r="D128" s="84" t="s">
        <v>461</v>
      </c>
      <c r="E128" s="85" t="s">
        <v>422</v>
      </c>
      <c r="F128" s="17" t="s">
        <v>398</v>
      </c>
      <c r="G128" s="17" t="s">
        <v>23</v>
      </c>
      <c r="H128" s="6">
        <v>2017</v>
      </c>
      <c r="I128" s="6">
        <v>2019</v>
      </c>
      <c r="J128" s="7">
        <v>250578675</v>
      </c>
      <c r="K128" s="49">
        <f>3825*0.6</f>
        <v>2295</v>
      </c>
      <c r="L128" s="49" t="s">
        <v>12</v>
      </c>
      <c r="M128" s="49">
        <f>3180*0.6</f>
        <v>1908</v>
      </c>
      <c r="N128" s="8" t="s">
        <v>207</v>
      </c>
      <c r="O128" s="72" t="s">
        <v>27</v>
      </c>
      <c r="P128" s="34"/>
      <c r="Q128" s="7"/>
      <c r="R128" s="35"/>
      <c r="S128" s="35"/>
      <c r="T128" s="35"/>
      <c r="U128" s="35"/>
      <c r="V128" s="35">
        <f t="shared" si="5"/>
        <v>0</v>
      </c>
      <c r="W128" s="6"/>
      <c r="X128" s="6"/>
      <c r="Y128" s="56" t="e">
        <f>IF(HRF[[#This Row],[31]]="WSKAŹNIK SPECYFICZNY",HRF[[#This Row],[15]]*#REF!,HRF[[#This Row],[32]]*#REF!+#REF!*#REF!+#REF!*#REF!)</f>
        <v>#REF!</v>
      </c>
      <c r="Z128" s="56" t="e">
        <f>IF(HRF[[#This Row],[31]]="WSKAŹNIK SPECYFICZNY","nie zdefinowano",HRF[[#This Row],[32]]*#REF!+#REF!*#REF!+#REF!*#REF!)</f>
        <v>#REF!</v>
      </c>
      <c r="AA128" s="56" t="e">
        <f>IF(HRF[[#This Row],[31]]="WSKAŹNIK SPECYFICZNY","nie zdefinowano",HRF[[#This Row],[32]]*#REF!+#REF!*#REF!+#REF!*#REF!)</f>
        <v>#REF!</v>
      </c>
      <c r="AB128" s="56" t="e">
        <f>IF(HRF[[#This Row],[31]]="WSKAŹNIK SPECYFICZNY",HRF[[#This Row],[15]]*#REF!,HRF[[#This Row],[32]]*#REF!+#REF!*#REF!+#REF!*#REF!)</f>
        <v>#REF!</v>
      </c>
      <c r="AD128" s="4">
        <f>HRF[[#This Row],[26]]*HRF[[#This Row],[25]]</f>
        <v>0</v>
      </c>
      <c r="AE128" s="4">
        <f>HRF[[#This Row],[27]]*HRF[[#This Row],[25]]</f>
        <v>0</v>
      </c>
      <c r="AF128" s="4">
        <f>HRF[[#This Row],[28]]*HRF[[#This Row],[25]]</f>
        <v>0</v>
      </c>
      <c r="AG128" s="4">
        <f>HRF[[#This Row],[29]]*HRF[[#This Row],[25]]</f>
        <v>0</v>
      </c>
      <c r="AH128" s="4">
        <f>IF(AND(HRF[[#This Row],[6]]="G",HRF[[#This Row],[14]]="nierozpoczęte")=TRUE,1,0)</f>
        <v>0</v>
      </c>
      <c r="AI128" s="4">
        <f>IF(AND(HRF[[#This Row],[6]]="G",HRF[[#This Row],[14]]="w trakcie realizacji ")=TRUE,1,0)</f>
        <v>1</v>
      </c>
      <c r="AJ128" s="4">
        <f>IF(AND(HRF[[#This Row],[6]]="G",HRF[[#This Row],[14]]="zrealizowane")=TRUE,1,0)</f>
        <v>0</v>
      </c>
      <c r="AK128" s="4">
        <f>IF(AND(HRF[[#This Row],[6]]="G",HRF[[#This Row],[14]]="wstrzymane")=TRUE,1,0)</f>
        <v>0</v>
      </c>
      <c r="AL128" s="4">
        <f>IF(AND(HRF[[#This Row],[6]]="G",HRF[[#This Row],[14]]="anulowane")=TRUE,1,0)</f>
        <v>0</v>
      </c>
      <c r="AM128" s="4">
        <f>IF(AND(HRF[[#This Row],[6]]="P",HRF[[#This Row],[14]]="nierozpoczęte")=TRUE,1,0)</f>
        <v>0</v>
      </c>
      <c r="AN128" s="4">
        <f>IF(AND(HRF[[#This Row],[6]]="P",HRF[[#This Row],[14]]="w trakcie realizacji ")=TRUE,1,0)</f>
        <v>0</v>
      </c>
      <c r="AO128" s="4">
        <f>IF(AND(HRF[[#This Row],[6]]="P",HRF[[#This Row],[14]]="zrealizowane")=TRUE,1,0)</f>
        <v>0</v>
      </c>
      <c r="AP128" s="4">
        <f>IF(AND(HRF[[#This Row],[6]]="P",HRF[[#This Row],[14]]="wstrzymane")=TRUE,1,0)</f>
        <v>0</v>
      </c>
      <c r="AQ128" s="4">
        <f>IF(AND(HRF[[#This Row],[6]]="P",HRF[[#This Row],[14]]="anulowane")=TRUE,1,0)</f>
        <v>0</v>
      </c>
    </row>
    <row r="129" spans="2:43" s="1" customFormat="1" ht="36">
      <c r="B129" s="77" t="s">
        <v>190</v>
      </c>
      <c r="C129" s="25" t="s">
        <v>15</v>
      </c>
      <c r="D129" s="84" t="s">
        <v>462</v>
      </c>
      <c r="E129" s="89" t="s">
        <v>407</v>
      </c>
      <c r="F129" s="17" t="s">
        <v>398</v>
      </c>
      <c r="G129" s="17" t="s">
        <v>23</v>
      </c>
      <c r="H129" s="6">
        <v>2019</v>
      </c>
      <c r="I129" s="6">
        <v>2023</v>
      </c>
      <c r="J129" s="7">
        <v>27060000</v>
      </c>
      <c r="K129" s="49">
        <f>13450*0.2</f>
        <v>2690</v>
      </c>
      <c r="L129" s="49">
        <v>0</v>
      </c>
      <c r="M129" s="49">
        <f>1519*0.2</f>
        <v>303.8</v>
      </c>
      <c r="N129" s="64" t="s">
        <v>207</v>
      </c>
      <c r="O129" s="59" t="s">
        <v>26</v>
      </c>
      <c r="P129" s="34"/>
      <c r="Q129" s="7"/>
      <c r="R129" s="35"/>
      <c r="S129" s="35"/>
      <c r="T129" s="35"/>
      <c r="U129" s="35"/>
      <c r="V129" s="35">
        <f t="shared" si="5"/>
        <v>0</v>
      </c>
      <c r="W129" s="6"/>
      <c r="X129" s="6"/>
      <c r="Y129" s="56" t="e">
        <f>IF(HRF[[#This Row],[31]]="WSKAŹNIK SPECYFICZNY",HRF[[#This Row],[15]]*#REF!,HRF[[#This Row],[32]]*#REF!+#REF!*#REF!+#REF!*#REF!)</f>
        <v>#REF!</v>
      </c>
      <c r="Z129" s="56" t="e">
        <f>IF(HRF[[#This Row],[31]]="WSKAŹNIK SPECYFICZNY","nie zdefinowano",HRF[[#This Row],[32]]*#REF!+#REF!*#REF!+#REF!*#REF!)</f>
        <v>#REF!</v>
      </c>
      <c r="AA129" s="56" t="e">
        <f>IF(HRF[[#This Row],[31]]="WSKAŹNIK SPECYFICZNY","nie zdefinowano",HRF[[#This Row],[32]]*#REF!+#REF!*#REF!+#REF!*#REF!)</f>
        <v>#REF!</v>
      </c>
      <c r="AB129" s="57" t="e">
        <f>IF(HRF[[#This Row],[31]]="WSKAŹNIK SPECYFICZNY",HRF[[#This Row],[15]]*#REF!,HRF[[#This Row],[32]]*#REF!+#REF!*#REF!+#REF!*#REF!)</f>
        <v>#REF!</v>
      </c>
      <c r="AD129" s="4">
        <f>HRF[[#This Row],[26]]*HRF[[#This Row],[25]]</f>
        <v>0</v>
      </c>
      <c r="AE129" s="4">
        <f>HRF[[#This Row],[27]]*HRF[[#This Row],[25]]</f>
        <v>0</v>
      </c>
      <c r="AF129" s="4">
        <f>HRF[[#This Row],[28]]*HRF[[#This Row],[25]]</f>
        <v>0</v>
      </c>
      <c r="AG129" s="4">
        <f>HRF[[#This Row],[29]]*HRF[[#This Row],[25]]</f>
        <v>0</v>
      </c>
      <c r="AH129" s="4">
        <f>IF(AND(HRF[[#This Row],[6]]="G",HRF[[#This Row],[14]]="nierozpoczęte")=TRUE,1,0)</f>
        <v>1</v>
      </c>
      <c r="AI129" s="4">
        <f>IF(AND(HRF[[#This Row],[6]]="G",HRF[[#This Row],[14]]="w trakcie realizacji ")=TRUE,1,0)</f>
        <v>0</v>
      </c>
      <c r="AJ129" s="4">
        <f>IF(AND(HRF[[#This Row],[6]]="G",HRF[[#This Row],[14]]="zrealizowane")=TRUE,1,0)</f>
        <v>0</v>
      </c>
      <c r="AK129" s="4">
        <f>IF(AND(HRF[[#This Row],[6]]="G",HRF[[#This Row],[14]]="wstrzymane")=TRUE,1,0)</f>
        <v>0</v>
      </c>
      <c r="AL129" s="4">
        <f>IF(AND(HRF[[#This Row],[6]]="G",HRF[[#This Row],[14]]="anulowane")=TRUE,1,0)</f>
        <v>0</v>
      </c>
      <c r="AM129" s="4">
        <f>IF(AND(HRF[[#This Row],[6]]="P",HRF[[#This Row],[14]]="nierozpoczęte")=TRUE,1,0)</f>
        <v>0</v>
      </c>
      <c r="AN129" s="4">
        <f>IF(AND(HRF[[#This Row],[6]]="P",HRF[[#This Row],[14]]="w trakcie realizacji ")=TRUE,1,0)</f>
        <v>0</v>
      </c>
      <c r="AO129" s="4">
        <f>IF(AND(HRF[[#This Row],[6]]="P",HRF[[#This Row],[14]]="zrealizowane")=TRUE,1,0)</f>
        <v>0</v>
      </c>
      <c r="AP129" s="4">
        <f>IF(AND(HRF[[#This Row],[6]]="P",HRF[[#This Row],[14]]="wstrzymane")=TRUE,1,0)</f>
        <v>0</v>
      </c>
      <c r="AQ129" s="4">
        <f>IF(AND(HRF[[#This Row],[6]]="P",HRF[[#This Row],[14]]="anulowane")=TRUE,1,0)</f>
        <v>0</v>
      </c>
    </row>
    <row r="130" spans="2:43" s="1" customFormat="1" ht="84">
      <c r="B130" s="77" t="s">
        <v>191</v>
      </c>
      <c r="C130" s="25" t="s">
        <v>15</v>
      </c>
      <c r="D130" s="84" t="s">
        <v>461</v>
      </c>
      <c r="E130" s="85" t="s">
        <v>408</v>
      </c>
      <c r="F130" s="17" t="s">
        <v>398</v>
      </c>
      <c r="G130" s="17" t="s">
        <v>23</v>
      </c>
      <c r="H130" s="6">
        <v>2019</v>
      </c>
      <c r="I130" s="6">
        <v>2022</v>
      </c>
      <c r="J130" s="7">
        <v>147600000</v>
      </c>
      <c r="K130" s="49">
        <f>3825*0.2</f>
        <v>765</v>
      </c>
      <c r="L130" s="49" t="s">
        <v>12</v>
      </c>
      <c r="M130" s="49">
        <f>3180*0.2</f>
        <v>636</v>
      </c>
      <c r="N130" s="8" t="s">
        <v>207</v>
      </c>
      <c r="O130" s="72" t="s">
        <v>26</v>
      </c>
      <c r="P130" s="34"/>
      <c r="Q130" s="7"/>
      <c r="R130" s="35"/>
      <c r="S130" s="35"/>
      <c r="T130" s="35"/>
      <c r="U130" s="35"/>
      <c r="V130" s="35">
        <f t="shared" si="5"/>
        <v>0</v>
      </c>
      <c r="W130" s="6"/>
      <c r="X130" s="6"/>
      <c r="Y130" s="56" t="e">
        <f>IF(HRF[[#This Row],[31]]="WSKAŹNIK SPECYFICZNY",HRF[[#This Row],[15]]*#REF!,HRF[[#This Row],[32]]*#REF!+#REF!*#REF!+#REF!*#REF!)</f>
        <v>#REF!</v>
      </c>
      <c r="Z130" s="56" t="e">
        <f>IF(HRF[[#This Row],[31]]="WSKAŹNIK SPECYFICZNY","nie zdefinowano",HRF[[#This Row],[32]]*#REF!+#REF!*#REF!+#REF!*#REF!)</f>
        <v>#REF!</v>
      </c>
      <c r="AA130" s="56" t="e">
        <f>IF(HRF[[#This Row],[31]]="WSKAŹNIK SPECYFICZNY","nie zdefinowano",HRF[[#This Row],[32]]*#REF!+#REF!*#REF!+#REF!*#REF!)</f>
        <v>#REF!</v>
      </c>
      <c r="AB130" s="56" t="e">
        <f>IF(HRF[[#This Row],[31]]="WSKAŹNIK SPECYFICZNY",HRF[[#This Row],[15]]*#REF!,HRF[[#This Row],[32]]*#REF!+#REF!*#REF!+#REF!*#REF!)</f>
        <v>#REF!</v>
      </c>
      <c r="AD130" s="4">
        <f>HRF[[#This Row],[26]]*HRF[[#This Row],[25]]</f>
        <v>0</v>
      </c>
      <c r="AE130" s="4">
        <f>HRF[[#This Row],[27]]*HRF[[#This Row],[25]]</f>
        <v>0</v>
      </c>
      <c r="AF130" s="4">
        <f>HRF[[#This Row],[28]]*HRF[[#This Row],[25]]</f>
        <v>0</v>
      </c>
      <c r="AG130" s="4">
        <f>HRF[[#This Row],[29]]*HRF[[#This Row],[25]]</f>
        <v>0</v>
      </c>
      <c r="AH130" s="4">
        <f>IF(AND(HRF[[#This Row],[6]]="G",HRF[[#This Row],[14]]="nierozpoczęte")=TRUE,1,0)</f>
        <v>1</v>
      </c>
      <c r="AI130" s="4">
        <f>IF(AND(HRF[[#This Row],[6]]="G",HRF[[#This Row],[14]]="w trakcie realizacji ")=TRUE,1,0)</f>
        <v>0</v>
      </c>
      <c r="AJ130" s="4">
        <f>IF(AND(HRF[[#This Row],[6]]="G",HRF[[#This Row],[14]]="zrealizowane")=TRUE,1,0)</f>
        <v>0</v>
      </c>
      <c r="AK130" s="4">
        <f>IF(AND(HRF[[#This Row],[6]]="G",HRF[[#This Row],[14]]="wstrzymane")=TRUE,1,0)</f>
        <v>0</v>
      </c>
      <c r="AL130" s="4">
        <f>IF(AND(HRF[[#This Row],[6]]="G",HRF[[#This Row],[14]]="anulowane")=TRUE,1,0)</f>
        <v>0</v>
      </c>
      <c r="AM130" s="4">
        <f>IF(AND(HRF[[#This Row],[6]]="P",HRF[[#This Row],[14]]="nierozpoczęte")=TRUE,1,0)</f>
        <v>0</v>
      </c>
      <c r="AN130" s="4">
        <f>IF(AND(HRF[[#This Row],[6]]="P",HRF[[#This Row],[14]]="w trakcie realizacji ")=TRUE,1,0)</f>
        <v>0</v>
      </c>
      <c r="AO130" s="4">
        <f>IF(AND(HRF[[#This Row],[6]]="P",HRF[[#This Row],[14]]="zrealizowane")=TRUE,1,0)</f>
        <v>0</v>
      </c>
      <c r="AP130" s="4">
        <f>IF(AND(HRF[[#This Row],[6]]="P",HRF[[#This Row],[14]]="wstrzymane")=TRUE,1,0)</f>
        <v>0</v>
      </c>
      <c r="AQ130" s="4">
        <f>IF(AND(HRF[[#This Row],[6]]="P",HRF[[#This Row],[14]]="anulowane")=TRUE,1,0)</f>
        <v>0</v>
      </c>
    </row>
    <row r="131" spans="2:43" s="1" customFormat="1" ht="84">
      <c r="B131" s="77" t="s">
        <v>192</v>
      </c>
      <c r="C131" s="25" t="s">
        <v>15</v>
      </c>
      <c r="D131" s="84" t="s">
        <v>461</v>
      </c>
      <c r="E131" s="89" t="s">
        <v>409</v>
      </c>
      <c r="F131" s="17" t="s">
        <v>398</v>
      </c>
      <c r="G131" s="17" t="s">
        <v>23</v>
      </c>
      <c r="H131" s="6">
        <v>2021</v>
      </c>
      <c r="I131" s="6">
        <v>2023</v>
      </c>
      <c r="J131" s="7">
        <v>947100000</v>
      </c>
      <c r="K131" s="49">
        <f>3825*0.2</f>
        <v>765</v>
      </c>
      <c r="L131" s="49" t="s">
        <v>12</v>
      </c>
      <c r="M131" s="49">
        <f>3180*0.2</f>
        <v>636</v>
      </c>
      <c r="N131" s="64" t="s">
        <v>207</v>
      </c>
      <c r="O131" s="59" t="s">
        <v>26</v>
      </c>
      <c r="P131" s="34"/>
      <c r="Q131" s="7"/>
      <c r="R131" s="35"/>
      <c r="S131" s="35"/>
      <c r="T131" s="35"/>
      <c r="U131" s="35"/>
      <c r="V131" s="35">
        <f t="shared" si="5"/>
        <v>0</v>
      </c>
      <c r="W131" s="6"/>
      <c r="X131" s="6"/>
      <c r="Y131" s="56" t="e">
        <f>IF(HRF[[#This Row],[31]]="WSKAŹNIK SPECYFICZNY",HRF[[#This Row],[15]]*#REF!,HRF[[#This Row],[32]]*#REF!+#REF!*#REF!+#REF!*#REF!)</f>
        <v>#REF!</v>
      </c>
      <c r="Z131" s="56" t="e">
        <f>IF(HRF[[#This Row],[31]]="WSKAŹNIK SPECYFICZNY","nie zdefinowano",HRF[[#This Row],[32]]*#REF!+#REF!*#REF!+#REF!*#REF!)</f>
        <v>#REF!</v>
      </c>
      <c r="AA131" s="56" t="e">
        <f>IF(HRF[[#This Row],[31]]="WSKAŹNIK SPECYFICZNY","nie zdefinowano",HRF[[#This Row],[32]]*#REF!+#REF!*#REF!+#REF!*#REF!)</f>
        <v>#REF!</v>
      </c>
      <c r="AB131" s="57" t="e">
        <f>IF(HRF[[#This Row],[31]]="WSKAŹNIK SPECYFICZNY",HRF[[#This Row],[15]]*#REF!,HRF[[#This Row],[32]]*#REF!+#REF!*#REF!+#REF!*#REF!)</f>
        <v>#REF!</v>
      </c>
      <c r="AD131" s="4">
        <f>HRF[[#This Row],[26]]*HRF[[#This Row],[25]]</f>
        <v>0</v>
      </c>
      <c r="AE131" s="4">
        <f>HRF[[#This Row],[27]]*HRF[[#This Row],[25]]</f>
        <v>0</v>
      </c>
      <c r="AF131" s="4">
        <f>HRF[[#This Row],[28]]*HRF[[#This Row],[25]]</f>
        <v>0</v>
      </c>
      <c r="AG131" s="4">
        <f>HRF[[#This Row],[29]]*HRF[[#This Row],[25]]</f>
        <v>0</v>
      </c>
      <c r="AH131" s="4">
        <f>IF(AND(HRF[[#This Row],[6]]="G",HRF[[#This Row],[14]]="nierozpoczęte")=TRUE,1,0)</f>
        <v>1</v>
      </c>
      <c r="AI131" s="4">
        <f>IF(AND(HRF[[#This Row],[6]]="G",HRF[[#This Row],[14]]="w trakcie realizacji ")=TRUE,1,0)</f>
        <v>0</v>
      </c>
      <c r="AJ131" s="4">
        <f>IF(AND(HRF[[#This Row],[6]]="G",HRF[[#This Row],[14]]="zrealizowane")=TRUE,1,0)</f>
        <v>0</v>
      </c>
      <c r="AK131" s="4">
        <f>IF(AND(HRF[[#This Row],[6]]="G",HRF[[#This Row],[14]]="wstrzymane")=TRUE,1,0)</f>
        <v>0</v>
      </c>
      <c r="AL131" s="4">
        <f>IF(AND(HRF[[#This Row],[6]]="G",HRF[[#This Row],[14]]="anulowane")=TRUE,1,0)</f>
        <v>0</v>
      </c>
      <c r="AM131" s="4">
        <f>IF(AND(HRF[[#This Row],[6]]="P",HRF[[#This Row],[14]]="nierozpoczęte")=TRUE,1,0)</f>
        <v>0</v>
      </c>
      <c r="AN131" s="4">
        <f>IF(AND(HRF[[#This Row],[6]]="P",HRF[[#This Row],[14]]="w trakcie realizacji ")=TRUE,1,0)</f>
        <v>0</v>
      </c>
      <c r="AO131" s="4">
        <f>IF(AND(HRF[[#This Row],[6]]="P",HRF[[#This Row],[14]]="zrealizowane")=TRUE,1,0)</f>
        <v>0</v>
      </c>
      <c r="AP131" s="4">
        <f>IF(AND(HRF[[#This Row],[6]]="P",HRF[[#This Row],[14]]="wstrzymane")=TRUE,1,0)</f>
        <v>0</v>
      </c>
      <c r="AQ131" s="4">
        <f>IF(AND(HRF[[#This Row],[6]]="P",HRF[[#This Row],[14]]="anulowane")=TRUE,1,0)</f>
        <v>0</v>
      </c>
    </row>
    <row r="132" spans="2:43" s="1" customFormat="1" ht="24">
      <c r="B132" s="77" t="s">
        <v>193</v>
      </c>
      <c r="C132" s="25" t="s">
        <v>15</v>
      </c>
      <c r="D132" s="84" t="s">
        <v>464</v>
      </c>
      <c r="E132" s="85" t="s">
        <v>404</v>
      </c>
      <c r="F132" s="17" t="s">
        <v>421</v>
      </c>
      <c r="G132" s="17" t="s">
        <v>23</v>
      </c>
      <c r="H132" s="6">
        <v>2015</v>
      </c>
      <c r="I132" s="6">
        <v>2018</v>
      </c>
      <c r="J132" s="7">
        <v>22305178</v>
      </c>
      <c r="K132" s="49" t="s">
        <v>12</v>
      </c>
      <c r="L132" s="49" t="s">
        <v>12</v>
      </c>
      <c r="M132" s="49">
        <v>160</v>
      </c>
      <c r="N132" s="8" t="s">
        <v>207</v>
      </c>
      <c r="O132" s="72" t="s">
        <v>27</v>
      </c>
      <c r="P132" s="34"/>
      <c r="Q132" s="7"/>
      <c r="R132" s="35"/>
      <c r="S132" s="35"/>
      <c r="T132" s="35"/>
      <c r="U132" s="35"/>
      <c r="V132" s="35">
        <f t="shared" si="5"/>
        <v>0</v>
      </c>
      <c r="W132" s="6"/>
      <c r="X132" s="6"/>
      <c r="Y132" s="56" t="e">
        <f>IF(HRF[[#This Row],[31]]="WSKAŹNIK SPECYFICZNY",HRF[[#This Row],[15]]*#REF!,HRF[[#This Row],[32]]*#REF!+#REF!*#REF!+#REF!*#REF!)</f>
        <v>#REF!</v>
      </c>
      <c r="Z132" s="56" t="e">
        <f>IF(HRF[[#This Row],[31]]="WSKAŹNIK SPECYFICZNY","nie zdefinowano",HRF[[#This Row],[32]]*#REF!+#REF!*#REF!+#REF!*#REF!)</f>
        <v>#REF!</v>
      </c>
      <c r="AA132" s="56" t="e">
        <f>IF(HRF[[#This Row],[31]]="WSKAŹNIK SPECYFICZNY","nie zdefinowano",HRF[[#This Row],[32]]*#REF!+#REF!*#REF!+#REF!*#REF!)</f>
        <v>#REF!</v>
      </c>
      <c r="AB132" s="56" t="e">
        <f>IF(HRF[[#This Row],[31]]="WSKAŹNIK SPECYFICZNY",HRF[[#This Row],[15]]*#REF!,HRF[[#This Row],[32]]*#REF!+#REF!*#REF!+#REF!*#REF!)</f>
        <v>#REF!</v>
      </c>
      <c r="AD132" s="4">
        <f>HRF[[#This Row],[26]]*HRF[[#This Row],[25]]</f>
        <v>0</v>
      </c>
      <c r="AE132" s="4">
        <f>HRF[[#This Row],[27]]*HRF[[#This Row],[25]]</f>
        <v>0</v>
      </c>
      <c r="AF132" s="4">
        <f>HRF[[#This Row],[28]]*HRF[[#This Row],[25]]</f>
        <v>0</v>
      </c>
      <c r="AG132" s="4">
        <f>HRF[[#This Row],[29]]*HRF[[#This Row],[25]]</f>
        <v>0</v>
      </c>
      <c r="AH132" s="4">
        <f>IF(AND(HRF[[#This Row],[6]]="G",HRF[[#This Row],[14]]="nierozpoczęte")=TRUE,1,0)</f>
        <v>0</v>
      </c>
      <c r="AI132" s="4">
        <f>IF(AND(HRF[[#This Row],[6]]="G",HRF[[#This Row],[14]]="w trakcie realizacji ")=TRUE,1,0)</f>
        <v>1</v>
      </c>
      <c r="AJ132" s="4">
        <f>IF(AND(HRF[[#This Row],[6]]="G",HRF[[#This Row],[14]]="zrealizowane")=TRUE,1,0)</f>
        <v>0</v>
      </c>
      <c r="AK132" s="4">
        <f>IF(AND(HRF[[#This Row],[6]]="G",HRF[[#This Row],[14]]="wstrzymane")=TRUE,1,0)</f>
        <v>0</v>
      </c>
      <c r="AL132" s="4">
        <f>IF(AND(HRF[[#This Row],[6]]="G",HRF[[#This Row],[14]]="anulowane")=TRUE,1,0)</f>
        <v>0</v>
      </c>
      <c r="AM132" s="4">
        <f>IF(AND(HRF[[#This Row],[6]]="P",HRF[[#This Row],[14]]="nierozpoczęte")=TRUE,1,0)</f>
        <v>0</v>
      </c>
      <c r="AN132" s="4">
        <f>IF(AND(HRF[[#This Row],[6]]="P",HRF[[#This Row],[14]]="w trakcie realizacji ")=TRUE,1,0)</f>
        <v>0</v>
      </c>
      <c r="AO132" s="4">
        <f>IF(AND(HRF[[#This Row],[6]]="P",HRF[[#This Row],[14]]="zrealizowane")=TRUE,1,0)</f>
        <v>0</v>
      </c>
      <c r="AP132" s="4">
        <f>IF(AND(HRF[[#This Row],[6]]="P",HRF[[#This Row],[14]]="wstrzymane")=TRUE,1,0)</f>
        <v>0</v>
      </c>
      <c r="AQ132" s="4">
        <f>IF(AND(HRF[[#This Row],[6]]="P",HRF[[#This Row],[14]]="anulowane")=TRUE,1,0)</f>
        <v>0</v>
      </c>
    </row>
    <row r="133" spans="2:43" s="1" customFormat="1" ht="24">
      <c r="B133" s="77" t="s">
        <v>194</v>
      </c>
      <c r="C133" s="25" t="s">
        <v>15</v>
      </c>
      <c r="D133" s="84" t="s">
        <v>464</v>
      </c>
      <c r="E133" s="85" t="s">
        <v>410</v>
      </c>
      <c r="F133" s="17" t="s">
        <v>411</v>
      </c>
      <c r="G133" s="17" t="s">
        <v>23</v>
      </c>
      <c r="H133" s="6">
        <v>2019</v>
      </c>
      <c r="I133" s="6">
        <v>2021</v>
      </c>
      <c r="J133" s="7">
        <v>10059979.99</v>
      </c>
      <c r="K133" s="49"/>
      <c r="L133" s="49"/>
      <c r="M133" s="49">
        <v>81</v>
      </c>
      <c r="N133" s="8" t="s">
        <v>207</v>
      </c>
      <c r="O133" s="59" t="s">
        <v>27</v>
      </c>
      <c r="P133" s="34"/>
      <c r="Q133" s="7"/>
      <c r="R133" s="35"/>
      <c r="S133" s="35"/>
      <c r="T133" s="35"/>
      <c r="U133" s="35"/>
      <c r="V133" s="35">
        <f t="shared" si="5"/>
        <v>0</v>
      </c>
      <c r="W133" s="6"/>
      <c r="X133" s="6"/>
      <c r="Y133" s="56" t="e">
        <f>IF(HRF[[#This Row],[31]]="WSKAŹNIK SPECYFICZNY",HRF[[#This Row],[15]]*#REF!,HRF[[#This Row],[32]]*#REF!+#REF!*#REF!+#REF!*#REF!)</f>
        <v>#REF!</v>
      </c>
      <c r="Z133" s="56" t="e">
        <f>IF(HRF[[#This Row],[31]]="WSKAŹNIK SPECYFICZNY","nie zdefinowano",HRF[[#This Row],[32]]*#REF!+#REF!*#REF!+#REF!*#REF!)</f>
        <v>#REF!</v>
      </c>
      <c r="AA133" s="56" t="e">
        <f>IF(HRF[[#This Row],[31]]="WSKAŹNIK SPECYFICZNY","nie zdefinowano",HRF[[#This Row],[32]]*#REF!+#REF!*#REF!+#REF!*#REF!)</f>
        <v>#REF!</v>
      </c>
      <c r="AB133" s="57" t="e">
        <f>IF(HRF[[#This Row],[31]]="WSKAŹNIK SPECYFICZNY",HRF[[#This Row],[15]]*#REF!,HRF[[#This Row],[32]]*#REF!+#REF!*#REF!+#REF!*#REF!)</f>
        <v>#REF!</v>
      </c>
      <c r="AD133" s="4">
        <f>HRF[[#This Row],[26]]*HRF[[#This Row],[25]]</f>
        <v>0</v>
      </c>
      <c r="AE133" s="4">
        <f>HRF[[#This Row],[27]]*HRF[[#This Row],[25]]</f>
        <v>0</v>
      </c>
      <c r="AF133" s="4">
        <f>HRF[[#This Row],[28]]*HRF[[#This Row],[25]]</f>
        <v>0</v>
      </c>
      <c r="AG133" s="4">
        <f>HRF[[#This Row],[29]]*HRF[[#This Row],[25]]</f>
        <v>0</v>
      </c>
      <c r="AH133" s="4">
        <f>IF(AND(HRF[[#This Row],[6]]="G",HRF[[#This Row],[14]]="nierozpoczęte")=TRUE,1,0)</f>
        <v>0</v>
      </c>
      <c r="AI133" s="4">
        <f>IF(AND(HRF[[#This Row],[6]]="G",HRF[[#This Row],[14]]="w trakcie realizacji ")=TRUE,1,0)</f>
        <v>1</v>
      </c>
      <c r="AJ133" s="4">
        <f>IF(AND(HRF[[#This Row],[6]]="G",HRF[[#This Row],[14]]="zrealizowane")=TRUE,1,0)</f>
        <v>0</v>
      </c>
      <c r="AK133" s="4">
        <f>IF(AND(HRF[[#This Row],[6]]="G",HRF[[#This Row],[14]]="wstrzymane")=TRUE,1,0)</f>
        <v>0</v>
      </c>
      <c r="AL133" s="4">
        <f>IF(AND(HRF[[#This Row],[6]]="G",HRF[[#This Row],[14]]="anulowane")=TRUE,1,0)</f>
        <v>0</v>
      </c>
      <c r="AM133" s="4">
        <f>IF(AND(HRF[[#This Row],[6]]="P",HRF[[#This Row],[14]]="nierozpoczęte")=TRUE,1,0)</f>
        <v>0</v>
      </c>
      <c r="AN133" s="4">
        <f>IF(AND(HRF[[#This Row],[6]]="P",HRF[[#This Row],[14]]="w trakcie realizacji ")=TRUE,1,0)</f>
        <v>0</v>
      </c>
      <c r="AO133" s="4">
        <f>IF(AND(HRF[[#This Row],[6]]="P",HRF[[#This Row],[14]]="zrealizowane")=TRUE,1,0)</f>
        <v>0</v>
      </c>
      <c r="AP133" s="4">
        <f>IF(AND(HRF[[#This Row],[6]]="P",HRF[[#This Row],[14]]="wstrzymane")=TRUE,1,0)</f>
        <v>0</v>
      </c>
      <c r="AQ133" s="4">
        <f>IF(AND(HRF[[#This Row],[6]]="P",HRF[[#This Row],[14]]="anulowane")=TRUE,1,0)</f>
        <v>0</v>
      </c>
    </row>
    <row r="134" spans="2:43" s="1" customFormat="1" ht="24">
      <c r="B134" s="77" t="s">
        <v>195</v>
      </c>
      <c r="C134" s="25" t="s">
        <v>15</v>
      </c>
      <c r="D134" s="84" t="s">
        <v>459</v>
      </c>
      <c r="E134" s="89" t="s">
        <v>426</v>
      </c>
      <c r="F134" s="17" t="s">
        <v>399</v>
      </c>
      <c r="G134" s="17" t="s">
        <v>23</v>
      </c>
      <c r="H134" s="6">
        <v>2015</v>
      </c>
      <c r="I134" s="6">
        <v>2020</v>
      </c>
      <c r="J134" s="7">
        <v>108730000</v>
      </c>
      <c r="K134" s="49">
        <v>3937</v>
      </c>
      <c r="L134" s="49" t="s">
        <v>12</v>
      </c>
      <c r="M134" s="49">
        <v>1014</v>
      </c>
      <c r="N134" s="64" t="s">
        <v>207</v>
      </c>
      <c r="O134" s="72" t="s">
        <v>27</v>
      </c>
      <c r="P134" s="34"/>
      <c r="Q134" s="7"/>
      <c r="R134" s="35"/>
      <c r="S134" s="35"/>
      <c r="T134" s="35"/>
      <c r="U134" s="35"/>
      <c r="V134" s="35">
        <f t="shared" si="5"/>
        <v>0</v>
      </c>
      <c r="W134" s="6"/>
      <c r="X134" s="6"/>
      <c r="Y134" s="56" t="e">
        <f>IF(HRF[[#This Row],[31]]="WSKAŹNIK SPECYFICZNY",HRF[[#This Row],[15]]*#REF!,HRF[[#This Row],[32]]*#REF!+#REF!*#REF!+#REF!*#REF!)</f>
        <v>#REF!</v>
      </c>
      <c r="Z134" s="56" t="e">
        <f>IF(HRF[[#This Row],[31]]="WSKAŹNIK SPECYFICZNY","nie zdefinowano",HRF[[#This Row],[32]]*#REF!+#REF!*#REF!+#REF!*#REF!)</f>
        <v>#REF!</v>
      </c>
      <c r="AA134" s="56" t="e">
        <f>IF(HRF[[#This Row],[31]]="WSKAŹNIK SPECYFICZNY","nie zdefinowano",HRF[[#This Row],[32]]*#REF!+#REF!*#REF!+#REF!*#REF!)</f>
        <v>#REF!</v>
      </c>
      <c r="AB134" s="56" t="e">
        <f>IF(HRF[[#This Row],[31]]="WSKAŹNIK SPECYFICZNY",HRF[[#This Row],[15]]*#REF!,HRF[[#This Row],[32]]*#REF!+#REF!*#REF!+#REF!*#REF!)</f>
        <v>#REF!</v>
      </c>
      <c r="AD134" s="4">
        <f>HRF[[#This Row],[26]]*HRF[[#This Row],[25]]</f>
        <v>0</v>
      </c>
      <c r="AE134" s="4">
        <f>HRF[[#This Row],[27]]*HRF[[#This Row],[25]]</f>
        <v>0</v>
      </c>
      <c r="AF134" s="4">
        <f>HRF[[#This Row],[28]]*HRF[[#This Row],[25]]</f>
        <v>0</v>
      </c>
      <c r="AG134" s="4">
        <f>HRF[[#This Row],[29]]*HRF[[#This Row],[25]]</f>
        <v>0</v>
      </c>
      <c r="AH134" s="4">
        <f>IF(AND(HRF[[#This Row],[6]]="G",HRF[[#This Row],[14]]="nierozpoczęte")=TRUE,1,0)</f>
        <v>0</v>
      </c>
      <c r="AI134" s="4">
        <f>IF(AND(HRF[[#This Row],[6]]="G",HRF[[#This Row],[14]]="w trakcie realizacji ")=TRUE,1,0)</f>
        <v>1</v>
      </c>
      <c r="AJ134" s="4">
        <f>IF(AND(HRF[[#This Row],[6]]="G",HRF[[#This Row],[14]]="zrealizowane")=TRUE,1,0)</f>
        <v>0</v>
      </c>
      <c r="AK134" s="4">
        <f>IF(AND(HRF[[#This Row],[6]]="G",HRF[[#This Row],[14]]="wstrzymane")=TRUE,1,0)</f>
        <v>0</v>
      </c>
      <c r="AL134" s="4">
        <f>IF(AND(HRF[[#This Row],[6]]="G",HRF[[#This Row],[14]]="anulowane")=TRUE,1,0)</f>
        <v>0</v>
      </c>
      <c r="AM134" s="4">
        <f>IF(AND(HRF[[#This Row],[6]]="P",HRF[[#This Row],[14]]="nierozpoczęte")=TRUE,1,0)</f>
        <v>0</v>
      </c>
      <c r="AN134" s="4">
        <f>IF(AND(HRF[[#This Row],[6]]="P",HRF[[#This Row],[14]]="w trakcie realizacji ")=TRUE,1,0)</f>
        <v>0</v>
      </c>
      <c r="AO134" s="4">
        <f>IF(AND(HRF[[#This Row],[6]]="P",HRF[[#This Row],[14]]="zrealizowane")=TRUE,1,0)</f>
        <v>0</v>
      </c>
      <c r="AP134" s="4">
        <f>IF(AND(HRF[[#This Row],[6]]="P",HRF[[#This Row],[14]]="wstrzymane")=TRUE,1,0)</f>
        <v>0</v>
      </c>
      <c r="AQ134" s="4">
        <f>IF(AND(HRF[[#This Row],[6]]="P",HRF[[#This Row],[14]]="anulowane")=TRUE,1,0)</f>
        <v>0</v>
      </c>
    </row>
    <row r="135" spans="2:43" s="1" customFormat="1" ht="24">
      <c r="B135" s="77" t="s">
        <v>196</v>
      </c>
      <c r="C135" s="25" t="s">
        <v>15</v>
      </c>
      <c r="D135" s="84" t="s">
        <v>459</v>
      </c>
      <c r="E135" s="89" t="s">
        <v>460</v>
      </c>
      <c r="F135" s="17" t="s">
        <v>399</v>
      </c>
      <c r="G135" s="17" t="s">
        <v>23</v>
      </c>
      <c r="H135" s="6">
        <v>2014</v>
      </c>
      <c r="I135" s="6">
        <v>2020</v>
      </c>
      <c r="J135" s="7">
        <v>43133852</v>
      </c>
      <c r="K135" s="49" t="s">
        <v>12</v>
      </c>
      <c r="L135" s="49" t="s">
        <v>12</v>
      </c>
      <c r="M135" s="49">
        <v>152.08000000000001</v>
      </c>
      <c r="N135" s="64" t="s">
        <v>239</v>
      </c>
      <c r="O135" s="59" t="s">
        <v>27</v>
      </c>
      <c r="P135" s="34"/>
      <c r="Q135" s="7"/>
      <c r="R135" s="35"/>
      <c r="S135" s="35"/>
      <c r="T135" s="35"/>
      <c r="U135" s="35"/>
      <c r="V135" s="35">
        <f t="shared" si="5"/>
        <v>0</v>
      </c>
      <c r="W135" s="6"/>
      <c r="X135" s="6"/>
      <c r="Y135" s="56" t="e">
        <f>IF(HRF[[#This Row],[31]]="WSKAŹNIK SPECYFICZNY",HRF[[#This Row],[15]]*#REF!,HRF[[#This Row],[32]]*#REF!+#REF!*#REF!+#REF!*#REF!)</f>
        <v>#REF!</v>
      </c>
      <c r="Z135" s="56" t="e">
        <f>IF(HRF[[#This Row],[31]]="WSKAŹNIK SPECYFICZNY","nie zdefinowano",HRF[[#This Row],[32]]*#REF!+#REF!*#REF!+#REF!*#REF!)</f>
        <v>#REF!</v>
      </c>
      <c r="AA135" s="56" t="e">
        <f>IF(HRF[[#This Row],[31]]="WSKAŹNIK SPECYFICZNY","nie zdefinowano",HRF[[#This Row],[32]]*#REF!+#REF!*#REF!+#REF!*#REF!)</f>
        <v>#REF!</v>
      </c>
      <c r="AB135" s="57" t="e">
        <f>IF(HRF[[#This Row],[31]]="WSKAŹNIK SPECYFICZNY",HRF[[#This Row],[15]]*#REF!,HRF[[#This Row],[32]]*#REF!+#REF!*#REF!+#REF!*#REF!)</f>
        <v>#REF!</v>
      </c>
      <c r="AD135" s="4">
        <f>HRF[[#This Row],[26]]*HRF[[#This Row],[25]]</f>
        <v>0</v>
      </c>
      <c r="AE135" s="4">
        <f>HRF[[#This Row],[27]]*HRF[[#This Row],[25]]</f>
        <v>0</v>
      </c>
      <c r="AF135" s="4">
        <f>HRF[[#This Row],[28]]*HRF[[#This Row],[25]]</f>
        <v>0</v>
      </c>
      <c r="AG135" s="4">
        <f>HRF[[#This Row],[29]]*HRF[[#This Row],[25]]</f>
        <v>0</v>
      </c>
      <c r="AH135" s="4">
        <f>IF(AND(HRF[[#This Row],[6]]="G",HRF[[#This Row],[14]]="nierozpoczęte")=TRUE,1,0)</f>
        <v>0</v>
      </c>
      <c r="AI135" s="4">
        <f>IF(AND(HRF[[#This Row],[6]]="G",HRF[[#This Row],[14]]="w trakcie realizacji ")=TRUE,1,0)</f>
        <v>1</v>
      </c>
      <c r="AJ135" s="4">
        <f>IF(AND(HRF[[#This Row],[6]]="G",HRF[[#This Row],[14]]="zrealizowane")=TRUE,1,0)</f>
        <v>0</v>
      </c>
      <c r="AK135" s="4">
        <f>IF(AND(HRF[[#This Row],[6]]="G",HRF[[#This Row],[14]]="wstrzymane")=TRUE,1,0)</f>
        <v>0</v>
      </c>
      <c r="AL135" s="4">
        <f>IF(AND(HRF[[#This Row],[6]]="G",HRF[[#This Row],[14]]="anulowane")=TRUE,1,0)</f>
        <v>0</v>
      </c>
      <c r="AM135" s="4">
        <f>IF(AND(HRF[[#This Row],[6]]="P",HRF[[#This Row],[14]]="nierozpoczęte")=TRUE,1,0)</f>
        <v>0</v>
      </c>
      <c r="AN135" s="4">
        <f>IF(AND(HRF[[#This Row],[6]]="P",HRF[[#This Row],[14]]="w trakcie realizacji ")=TRUE,1,0)</f>
        <v>0</v>
      </c>
      <c r="AO135" s="4">
        <f>IF(AND(HRF[[#This Row],[6]]="P",HRF[[#This Row],[14]]="zrealizowane")=TRUE,1,0)</f>
        <v>0</v>
      </c>
      <c r="AP135" s="4">
        <f>IF(AND(HRF[[#This Row],[6]]="P",HRF[[#This Row],[14]]="wstrzymane")=TRUE,1,0)</f>
        <v>0</v>
      </c>
      <c r="AQ135" s="4">
        <f>IF(AND(HRF[[#This Row],[6]]="P",HRF[[#This Row],[14]]="anulowane")=TRUE,1,0)</f>
        <v>0</v>
      </c>
    </row>
    <row r="136" spans="2:43" s="1" customFormat="1" ht="48">
      <c r="B136" s="77">
        <v>10</v>
      </c>
      <c r="C136" s="25" t="s">
        <v>15</v>
      </c>
      <c r="D136" s="85" t="s">
        <v>400</v>
      </c>
      <c r="E136" s="85" t="s">
        <v>400</v>
      </c>
      <c r="F136" s="17" t="s">
        <v>399</v>
      </c>
      <c r="G136" s="17" t="s">
        <v>23</v>
      </c>
      <c r="H136" s="6">
        <v>2017</v>
      </c>
      <c r="I136" s="6">
        <v>2020</v>
      </c>
      <c r="J136" s="7">
        <v>37987000</v>
      </c>
      <c r="K136" s="49">
        <v>1242</v>
      </c>
      <c r="L136" s="49" t="s">
        <v>12</v>
      </c>
      <c r="M136" s="49">
        <v>320</v>
      </c>
      <c r="N136" s="8" t="s">
        <v>207</v>
      </c>
      <c r="O136" s="72" t="s">
        <v>27</v>
      </c>
      <c r="P136" s="34"/>
      <c r="Q136" s="7"/>
      <c r="R136" s="35"/>
      <c r="S136" s="35"/>
      <c r="T136" s="35"/>
      <c r="U136" s="35"/>
      <c r="V136" s="35">
        <f t="shared" si="5"/>
        <v>0</v>
      </c>
      <c r="W136" s="6"/>
      <c r="X136" s="6"/>
      <c r="Y136" s="56" t="e">
        <f>IF(HRF[[#This Row],[31]]="WSKAŹNIK SPECYFICZNY",HRF[[#This Row],[15]]*#REF!,HRF[[#This Row],[32]]*#REF!+#REF!*#REF!+#REF!*#REF!)</f>
        <v>#REF!</v>
      </c>
      <c r="Z136" s="56" t="e">
        <f>IF(HRF[[#This Row],[31]]="WSKAŹNIK SPECYFICZNY","nie zdefinowano",HRF[[#This Row],[32]]*#REF!+#REF!*#REF!+#REF!*#REF!)</f>
        <v>#REF!</v>
      </c>
      <c r="AA136" s="56" t="e">
        <f>IF(HRF[[#This Row],[31]]="WSKAŹNIK SPECYFICZNY","nie zdefinowano",HRF[[#This Row],[32]]*#REF!+#REF!*#REF!+#REF!*#REF!)</f>
        <v>#REF!</v>
      </c>
      <c r="AB136" s="56" t="e">
        <f>IF(HRF[[#This Row],[31]]="WSKAŹNIK SPECYFICZNY",HRF[[#This Row],[15]]*#REF!,HRF[[#This Row],[32]]*#REF!+#REF!*#REF!+#REF!*#REF!)</f>
        <v>#REF!</v>
      </c>
      <c r="AD136" s="4">
        <f>HRF[[#This Row],[26]]*HRF[[#This Row],[25]]</f>
        <v>0</v>
      </c>
      <c r="AE136" s="4">
        <f>HRF[[#This Row],[27]]*HRF[[#This Row],[25]]</f>
        <v>0</v>
      </c>
      <c r="AF136" s="4">
        <f>HRF[[#This Row],[28]]*HRF[[#This Row],[25]]</f>
        <v>0</v>
      </c>
      <c r="AG136" s="4">
        <f>HRF[[#This Row],[29]]*HRF[[#This Row],[25]]</f>
        <v>0</v>
      </c>
      <c r="AH136" s="4">
        <f>IF(AND(HRF[[#This Row],[6]]="G",HRF[[#This Row],[14]]="nierozpoczęte")=TRUE,1,0)</f>
        <v>0</v>
      </c>
      <c r="AI136" s="4">
        <f>IF(AND(HRF[[#This Row],[6]]="G",HRF[[#This Row],[14]]="w trakcie realizacji ")=TRUE,1,0)</f>
        <v>1</v>
      </c>
      <c r="AJ136" s="4">
        <f>IF(AND(HRF[[#This Row],[6]]="G",HRF[[#This Row],[14]]="zrealizowane")=TRUE,1,0)</f>
        <v>0</v>
      </c>
      <c r="AK136" s="4">
        <f>IF(AND(HRF[[#This Row],[6]]="G",HRF[[#This Row],[14]]="wstrzymane")=TRUE,1,0)</f>
        <v>0</v>
      </c>
      <c r="AL136" s="4">
        <f>IF(AND(HRF[[#This Row],[6]]="G",HRF[[#This Row],[14]]="anulowane")=TRUE,1,0)</f>
        <v>0</v>
      </c>
      <c r="AM136" s="4">
        <f>IF(AND(HRF[[#This Row],[6]]="P",HRF[[#This Row],[14]]="nierozpoczęte")=TRUE,1,0)</f>
        <v>0</v>
      </c>
      <c r="AN136" s="4">
        <f>IF(AND(HRF[[#This Row],[6]]="P",HRF[[#This Row],[14]]="w trakcie realizacji ")=TRUE,1,0)</f>
        <v>0</v>
      </c>
      <c r="AO136" s="4">
        <f>IF(AND(HRF[[#This Row],[6]]="P",HRF[[#This Row],[14]]="zrealizowane")=TRUE,1,0)</f>
        <v>0</v>
      </c>
      <c r="AP136" s="4">
        <f>IF(AND(HRF[[#This Row],[6]]="P",HRF[[#This Row],[14]]="wstrzymane")=TRUE,1,0)</f>
        <v>0</v>
      </c>
      <c r="AQ136" s="4">
        <f>IF(AND(HRF[[#This Row],[6]]="P",HRF[[#This Row],[14]]="anulowane")=TRUE,1,0)</f>
        <v>0</v>
      </c>
    </row>
    <row r="137" spans="2:43" s="1" customFormat="1" ht="48">
      <c r="B137" s="77">
        <v>11</v>
      </c>
      <c r="C137" s="25" t="s">
        <v>15</v>
      </c>
      <c r="D137" s="84" t="s">
        <v>458</v>
      </c>
      <c r="E137" s="89" t="s">
        <v>401</v>
      </c>
      <c r="F137" s="17" t="s">
        <v>399</v>
      </c>
      <c r="G137" s="17" t="s">
        <v>23</v>
      </c>
      <c r="H137" s="6">
        <v>2019</v>
      </c>
      <c r="I137" s="6">
        <v>2020</v>
      </c>
      <c r="J137" s="7">
        <v>19600000</v>
      </c>
      <c r="K137" s="49">
        <v>195</v>
      </c>
      <c r="L137" s="49" t="s">
        <v>12</v>
      </c>
      <c r="M137" s="49">
        <v>50</v>
      </c>
      <c r="N137" s="64" t="s">
        <v>207</v>
      </c>
      <c r="O137" s="59" t="s">
        <v>26</v>
      </c>
      <c r="P137" s="34"/>
      <c r="Q137" s="7"/>
      <c r="R137" s="35"/>
      <c r="S137" s="35"/>
      <c r="T137" s="35"/>
      <c r="U137" s="35"/>
      <c r="V137" s="35">
        <f t="shared" si="5"/>
        <v>0</v>
      </c>
      <c r="W137" s="6"/>
      <c r="X137" s="6"/>
      <c r="Y137" s="56" t="e">
        <f>IF(HRF[[#This Row],[31]]="WSKAŹNIK SPECYFICZNY",HRF[[#This Row],[15]]*#REF!,HRF[[#This Row],[32]]*#REF!+#REF!*#REF!+#REF!*#REF!)</f>
        <v>#REF!</v>
      </c>
      <c r="Z137" s="56" t="e">
        <f>IF(HRF[[#This Row],[31]]="WSKAŹNIK SPECYFICZNY","nie zdefinowano",HRF[[#This Row],[32]]*#REF!+#REF!*#REF!+#REF!*#REF!)</f>
        <v>#REF!</v>
      </c>
      <c r="AA137" s="56" t="e">
        <f>IF(HRF[[#This Row],[31]]="WSKAŹNIK SPECYFICZNY","nie zdefinowano",HRF[[#This Row],[32]]*#REF!+#REF!*#REF!+#REF!*#REF!)</f>
        <v>#REF!</v>
      </c>
      <c r="AB137" s="57" t="e">
        <f>IF(HRF[[#This Row],[31]]="WSKAŹNIK SPECYFICZNY",HRF[[#This Row],[15]]*#REF!,HRF[[#This Row],[32]]*#REF!+#REF!*#REF!+#REF!*#REF!)</f>
        <v>#REF!</v>
      </c>
      <c r="AD137" s="4">
        <f>HRF[[#This Row],[26]]*HRF[[#This Row],[25]]</f>
        <v>0</v>
      </c>
      <c r="AE137" s="4">
        <f>HRF[[#This Row],[27]]*HRF[[#This Row],[25]]</f>
        <v>0</v>
      </c>
      <c r="AF137" s="4">
        <f>HRF[[#This Row],[28]]*HRF[[#This Row],[25]]</f>
        <v>0</v>
      </c>
      <c r="AG137" s="4">
        <f>HRF[[#This Row],[29]]*HRF[[#This Row],[25]]</f>
        <v>0</v>
      </c>
      <c r="AH137" s="4">
        <f>IF(AND(HRF[[#This Row],[6]]="G",HRF[[#This Row],[14]]="nierozpoczęte")=TRUE,1,0)</f>
        <v>1</v>
      </c>
      <c r="AI137" s="4">
        <f>IF(AND(HRF[[#This Row],[6]]="G",HRF[[#This Row],[14]]="w trakcie realizacji ")=TRUE,1,0)</f>
        <v>0</v>
      </c>
      <c r="AJ137" s="4">
        <f>IF(AND(HRF[[#This Row],[6]]="G",HRF[[#This Row],[14]]="zrealizowane")=TRUE,1,0)</f>
        <v>0</v>
      </c>
      <c r="AK137" s="4">
        <f>IF(AND(HRF[[#This Row],[6]]="G",HRF[[#This Row],[14]]="wstrzymane")=TRUE,1,0)</f>
        <v>0</v>
      </c>
      <c r="AL137" s="4">
        <f>IF(AND(HRF[[#This Row],[6]]="G",HRF[[#This Row],[14]]="anulowane")=TRUE,1,0)</f>
        <v>0</v>
      </c>
      <c r="AM137" s="4">
        <f>IF(AND(HRF[[#This Row],[6]]="P",HRF[[#This Row],[14]]="nierozpoczęte")=TRUE,1,0)</f>
        <v>0</v>
      </c>
      <c r="AN137" s="4">
        <f>IF(AND(HRF[[#This Row],[6]]="P",HRF[[#This Row],[14]]="w trakcie realizacji ")=TRUE,1,0)</f>
        <v>0</v>
      </c>
      <c r="AO137" s="4">
        <f>IF(AND(HRF[[#This Row],[6]]="P",HRF[[#This Row],[14]]="zrealizowane")=TRUE,1,0)</f>
        <v>0</v>
      </c>
      <c r="AP137" s="4">
        <f>IF(AND(HRF[[#This Row],[6]]="P",HRF[[#This Row],[14]]="wstrzymane")=TRUE,1,0)</f>
        <v>0</v>
      </c>
      <c r="AQ137" s="4">
        <f>IF(AND(HRF[[#This Row],[6]]="P",HRF[[#This Row],[14]]="anulowane")=TRUE,1,0)</f>
        <v>0</v>
      </c>
    </row>
    <row r="138" spans="2:43" s="1" customFormat="1" ht="48">
      <c r="B138" s="77">
        <v>12</v>
      </c>
      <c r="C138" s="25" t="s">
        <v>15</v>
      </c>
      <c r="D138" s="84" t="s">
        <v>463</v>
      </c>
      <c r="E138" s="89" t="s">
        <v>420</v>
      </c>
      <c r="F138" s="17" t="s">
        <v>421</v>
      </c>
      <c r="G138" s="17" t="s">
        <v>23</v>
      </c>
      <c r="H138" s="6">
        <v>2017</v>
      </c>
      <c r="I138" s="6">
        <v>2018</v>
      </c>
      <c r="J138" s="7">
        <v>20367230</v>
      </c>
      <c r="K138" s="49" t="s">
        <v>12</v>
      </c>
      <c r="L138" s="49" t="s">
        <v>12</v>
      </c>
      <c r="M138" s="49">
        <v>66</v>
      </c>
      <c r="N138" s="64" t="s">
        <v>239</v>
      </c>
      <c r="O138" s="72" t="s">
        <v>27</v>
      </c>
      <c r="P138" s="34"/>
      <c r="Q138" s="7"/>
      <c r="R138" s="35"/>
      <c r="S138" s="35"/>
      <c r="T138" s="35"/>
      <c r="U138" s="35"/>
      <c r="V138" s="35">
        <f t="shared" si="5"/>
        <v>0</v>
      </c>
      <c r="W138" s="6"/>
      <c r="X138" s="6"/>
      <c r="Y138" s="56" t="e">
        <f>IF(HRF[[#This Row],[31]]="WSKAŹNIK SPECYFICZNY",HRF[[#This Row],[15]]*#REF!,HRF[[#This Row],[32]]*#REF!+#REF!*#REF!+#REF!*#REF!)</f>
        <v>#REF!</v>
      </c>
      <c r="Z138" s="56" t="e">
        <f>IF(HRF[[#This Row],[31]]="WSKAŹNIK SPECYFICZNY","nie zdefinowano",HRF[[#This Row],[32]]*#REF!+#REF!*#REF!+#REF!*#REF!)</f>
        <v>#REF!</v>
      </c>
      <c r="AA138" s="56" t="e">
        <f>IF(HRF[[#This Row],[31]]="WSKAŹNIK SPECYFICZNY","nie zdefinowano",HRF[[#This Row],[32]]*#REF!+#REF!*#REF!+#REF!*#REF!)</f>
        <v>#REF!</v>
      </c>
      <c r="AB138" s="56" t="e">
        <f>IF(HRF[[#This Row],[31]]="WSKAŹNIK SPECYFICZNY",HRF[[#This Row],[15]]*#REF!,HRF[[#This Row],[32]]*#REF!+#REF!*#REF!+#REF!*#REF!)</f>
        <v>#REF!</v>
      </c>
      <c r="AD138" s="4">
        <f>HRF[[#This Row],[26]]*HRF[[#This Row],[25]]</f>
        <v>0</v>
      </c>
      <c r="AE138" s="4">
        <f>HRF[[#This Row],[27]]*HRF[[#This Row],[25]]</f>
        <v>0</v>
      </c>
      <c r="AF138" s="4">
        <f>HRF[[#This Row],[28]]*HRF[[#This Row],[25]]</f>
        <v>0</v>
      </c>
      <c r="AG138" s="4">
        <f>HRF[[#This Row],[29]]*HRF[[#This Row],[25]]</f>
        <v>0</v>
      </c>
      <c r="AH138" s="4">
        <f>IF(AND(HRF[[#This Row],[6]]="G",HRF[[#This Row],[14]]="nierozpoczęte")=TRUE,1,0)</f>
        <v>0</v>
      </c>
      <c r="AI138" s="4">
        <f>IF(AND(HRF[[#This Row],[6]]="G",HRF[[#This Row],[14]]="w trakcie realizacji ")=TRUE,1,0)</f>
        <v>1</v>
      </c>
      <c r="AJ138" s="4">
        <f>IF(AND(HRF[[#This Row],[6]]="G",HRF[[#This Row],[14]]="zrealizowane")=TRUE,1,0)</f>
        <v>0</v>
      </c>
      <c r="AK138" s="4">
        <f>IF(AND(HRF[[#This Row],[6]]="G",HRF[[#This Row],[14]]="wstrzymane")=TRUE,1,0)</f>
        <v>0</v>
      </c>
      <c r="AL138" s="4">
        <f>IF(AND(HRF[[#This Row],[6]]="G",HRF[[#This Row],[14]]="anulowane")=TRUE,1,0)</f>
        <v>0</v>
      </c>
      <c r="AM138" s="4">
        <f>IF(AND(HRF[[#This Row],[6]]="P",HRF[[#This Row],[14]]="nierozpoczęte")=TRUE,1,0)</f>
        <v>0</v>
      </c>
      <c r="AN138" s="4">
        <f>IF(AND(HRF[[#This Row],[6]]="P",HRF[[#This Row],[14]]="w trakcie realizacji ")=TRUE,1,0)</f>
        <v>0</v>
      </c>
      <c r="AO138" s="4">
        <f>IF(AND(HRF[[#This Row],[6]]="P",HRF[[#This Row],[14]]="zrealizowane")=TRUE,1,0)</f>
        <v>0</v>
      </c>
      <c r="AP138" s="4">
        <f>IF(AND(HRF[[#This Row],[6]]="P",HRF[[#This Row],[14]]="wstrzymane")=TRUE,1,0)</f>
        <v>0</v>
      </c>
      <c r="AQ138" s="4">
        <f>IF(AND(HRF[[#This Row],[6]]="P",HRF[[#This Row],[14]]="anulowane")=TRUE,1,0)</f>
        <v>0</v>
      </c>
    </row>
    <row r="139" spans="2:43" s="1" customFormat="1" ht="36">
      <c r="B139" s="77">
        <v>13</v>
      </c>
      <c r="C139" s="25" t="s">
        <v>15</v>
      </c>
      <c r="D139" s="84" t="s">
        <v>462</v>
      </c>
      <c r="E139" s="85" t="s">
        <v>405</v>
      </c>
      <c r="F139" s="17" t="s">
        <v>406</v>
      </c>
      <c r="G139" s="17" t="s">
        <v>23</v>
      </c>
      <c r="H139" s="6">
        <v>2022</v>
      </c>
      <c r="I139" s="6">
        <v>2023</v>
      </c>
      <c r="J139" s="7">
        <v>128904000</v>
      </c>
      <c r="K139" s="49">
        <v>13450</v>
      </c>
      <c r="L139" s="49">
        <v>0</v>
      </c>
      <c r="M139" s="49">
        <v>1519</v>
      </c>
      <c r="N139" s="8" t="s">
        <v>207</v>
      </c>
      <c r="O139" s="59" t="s">
        <v>27</v>
      </c>
      <c r="P139" s="34"/>
      <c r="Q139" s="7"/>
      <c r="R139" s="35"/>
      <c r="S139" s="35"/>
      <c r="T139" s="35"/>
      <c r="U139" s="35"/>
      <c r="V139" s="35">
        <f t="shared" si="5"/>
        <v>0</v>
      </c>
      <c r="W139" s="6"/>
      <c r="X139" s="6"/>
      <c r="Y139" s="56" t="e">
        <f>IF(HRF[[#This Row],[31]]="WSKAŹNIK SPECYFICZNY",HRF[[#This Row],[15]]*#REF!,HRF[[#This Row],[32]]*#REF!+#REF!*#REF!+#REF!*#REF!)</f>
        <v>#REF!</v>
      </c>
      <c r="Z139" s="56" t="e">
        <f>IF(HRF[[#This Row],[31]]="WSKAŹNIK SPECYFICZNY","nie zdefinowano",HRF[[#This Row],[32]]*#REF!+#REF!*#REF!+#REF!*#REF!)</f>
        <v>#REF!</v>
      </c>
      <c r="AA139" s="56" t="e">
        <f>IF(HRF[[#This Row],[31]]="WSKAŹNIK SPECYFICZNY","nie zdefinowano",HRF[[#This Row],[32]]*#REF!+#REF!*#REF!+#REF!*#REF!)</f>
        <v>#REF!</v>
      </c>
      <c r="AB139" s="57" t="e">
        <f>IF(HRF[[#This Row],[31]]="WSKAŹNIK SPECYFICZNY",HRF[[#This Row],[15]]*#REF!,HRF[[#This Row],[32]]*#REF!+#REF!*#REF!+#REF!*#REF!)</f>
        <v>#REF!</v>
      </c>
      <c r="AD139" s="4">
        <f>HRF[[#This Row],[26]]*HRF[[#This Row],[25]]</f>
        <v>0</v>
      </c>
      <c r="AE139" s="4">
        <f>HRF[[#This Row],[27]]*HRF[[#This Row],[25]]</f>
        <v>0</v>
      </c>
      <c r="AF139" s="4">
        <f>HRF[[#This Row],[28]]*HRF[[#This Row],[25]]</f>
        <v>0</v>
      </c>
      <c r="AG139" s="4">
        <f>HRF[[#This Row],[29]]*HRF[[#This Row],[25]]</f>
        <v>0</v>
      </c>
      <c r="AH139" s="4">
        <f>IF(AND(HRF[[#This Row],[6]]="G",HRF[[#This Row],[14]]="nierozpoczęte")=TRUE,1,0)</f>
        <v>0</v>
      </c>
      <c r="AI139" s="4">
        <f>IF(AND(HRF[[#This Row],[6]]="G",HRF[[#This Row],[14]]="w trakcie realizacji ")=TRUE,1,0)</f>
        <v>1</v>
      </c>
      <c r="AJ139" s="4">
        <f>IF(AND(HRF[[#This Row],[6]]="G",HRF[[#This Row],[14]]="zrealizowane")=TRUE,1,0)</f>
        <v>0</v>
      </c>
      <c r="AK139" s="4">
        <f>IF(AND(HRF[[#This Row],[6]]="G",HRF[[#This Row],[14]]="wstrzymane")=TRUE,1,0)</f>
        <v>0</v>
      </c>
      <c r="AL139" s="4">
        <f>IF(AND(HRF[[#This Row],[6]]="G",HRF[[#This Row],[14]]="anulowane")=TRUE,1,0)</f>
        <v>0</v>
      </c>
      <c r="AM139" s="4">
        <f>IF(AND(HRF[[#This Row],[6]]="P",HRF[[#This Row],[14]]="nierozpoczęte")=TRUE,1,0)</f>
        <v>0</v>
      </c>
      <c r="AN139" s="4">
        <f>IF(AND(HRF[[#This Row],[6]]="P",HRF[[#This Row],[14]]="w trakcie realizacji ")=TRUE,1,0)</f>
        <v>0</v>
      </c>
      <c r="AO139" s="4">
        <f>IF(AND(HRF[[#This Row],[6]]="P",HRF[[#This Row],[14]]="zrealizowane")=TRUE,1,0)</f>
        <v>0</v>
      </c>
      <c r="AP139" s="4">
        <f>IF(AND(HRF[[#This Row],[6]]="P",HRF[[#This Row],[14]]="wstrzymane")=TRUE,1,0)</f>
        <v>0</v>
      </c>
      <c r="AQ139" s="4">
        <f>IF(AND(HRF[[#This Row],[6]]="P",HRF[[#This Row],[14]]="anulowane")=TRUE,1,0)</f>
        <v>0</v>
      </c>
    </row>
    <row r="140" spans="2:43" s="1" customFormat="1" ht="36">
      <c r="B140" s="77">
        <v>14</v>
      </c>
      <c r="C140" s="25" t="s">
        <v>15</v>
      </c>
      <c r="D140" s="85" t="s">
        <v>402</v>
      </c>
      <c r="E140" s="85" t="s">
        <v>402</v>
      </c>
      <c r="F140" s="17" t="s">
        <v>403</v>
      </c>
      <c r="G140" s="17" t="s">
        <v>24</v>
      </c>
      <c r="H140" s="6">
        <v>2017</v>
      </c>
      <c r="I140" s="6">
        <v>2020</v>
      </c>
      <c r="J140" s="7">
        <v>10334000</v>
      </c>
      <c r="K140" s="49">
        <v>1424</v>
      </c>
      <c r="L140" s="49" t="s">
        <v>12</v>
      </c>
      <c r="M140" s="49">
        <v>397</v>
      </c>
      <c r="N140" s="8" t="s">
        <v>207</v>
      </c>
      <c r="O140" s="72" t="s">
        <v>27</v>
      </c>
      <c r="P140" s="34"/>
      <c r="Q140" s="7"/>
      <c r="R140" s="35"/>
      <c r="S140" s="35"/>
      <c r="T140" s="35"/>
      <c r="U140" s="35"/>
      <c r="V140" s="35">
        <f t="shared" si="5"/>
        <v>0</v>
      </c>
      <c r="W140" s="6"/>
      <c r="X140" s="6"/>
      <c r="Y140" s="56" t="e">
        <f>IF(HRF[[#This Row],[31]]="WSKAŹNIK SPECYFICZNY",HRF[[#This Row],[15]]*#REF!,HRF[[#This Row],[32]]*#REF!+#REF!*#REF!+#REF!*#REF!)</f>
        <v>#REF!</v>
      </c>
      <c r="Z140" s="56" t="e">
        <f>IF(HRF[[#This Row],[31]]="WSKAŹNIK SPECYFICZNY","nie zdefinowano",HRF[[#This Row],[32]]*#REF!+#REF!*#REF!+#REF!*#REF!)</f>
        <v>#REF!</v>
      </c>
      <c r="AA140" s="56" t="e">
        <f>IF(HRF[[#This Row],[31]]="WSKAŹNIK SPECYFICZNY","nie zdefinowano",HRF[[#This Row],[32]]*#REF!+#REF!*#REF!+#REF!*#REF!)</f>
        <v>#REF!</v>
      </c>
      <c r="AB140" s="56" t="e">
        <f>IF(HRF[[#This Row],[31]]="WSKAŹNIK SPECYFICZNY",HRF[[#This Row],[15]]*#REF!,HRF[[#This Row],[32]]*#REF!+#REF!*#REF!+#REF!*#REF!)</f>
        <v>#REF!</v>
      </c>
      <c r="AD140" s="4">
        <f>HRF[[#This Row],[26]]*HRF[[#This Row],[25]]</f>
        <v>0</v>
      </c>
      <c r="AE140" s="4">
        <f>HRF[[#This Row],[27]]*HRF[[#This Row],[25]]</f>
        <v>0</v>
      </c>
      <c r="AF140" s="4">
        <f>HRF[[#This Row],[28]]*HRF[[#This Row],[25]]</f>
        <v>0</v>
      </c>
      <c r="AG140" s="4">
        <f>HRF[[#This Row],[29]]*HRF[[#This Row],[25]]</f>
        <v>0</v>
      </c>
      <c r="AH140" s="4">
        <f>IF(AND(HRF[[#This Row],[6]]="G",HRF[[#This Row],[14]]="nierozpoczęte")=TRUE,1,0)</f>
        <v>0</v>
      </c>
      <c r="AI140" s="4">
        <f>IF(AND(HRF[[#This Row],[6]]="G",HRF[[#This Row],[14]]="w trakcie realizacji ")=TRUE,1,0)</f>
        <v>0</v>
      </c>
      <c r="AJ140" s="4">
        <f>IF(AND(HRF[[#This Row],[6]]="G",HRF[[#This Row],[14]]="zrealizowane")=TRUE,1,0)</f>
        <v>0</v>
      </c>
      <c r="AK140" s="4">
        <f>IF(AND(HRF[[#This Row],[6]]="G",HRF[[#This Row],[14]]="wstrzymane")=TRUE,1,0)</f>
        <v>0</v>
      </c>
      <c r="AL140" s="4">
        <f>IF(AND(HRF[[#This Row],[6]]="G",HRF[[#This Row],[14]]="anulowane")=TRUE,1,0)</f>
        <v>0</v>
      </c>
      <c r="AM140" s="4">
        <f>IF(AND(HRF[[#This Row],[6]]="P",HRF[[#This Row],[14]]="nierozpoczęte")=TRUE,1,0)</f>
        <v>0</v>
      </c>
      <c r="AN140" s="4">
        <f>IF(AND(HRF[[#This Row],[6]]="P",HRF[[#This Row],[14]]="w trakcie realizacji ")=TRUE,1,0)</f>
        <v>1</v>
      </c>
      <c r="AO140" s="4">
        <f>IF(AND(HRF[[#This Row],[6]]="P",HRF[[#This Row],[14]]="zrealizowane")=TRUE,1,0)</f>
        <v>0</v>
      </c>
      <c r="AP140" s="4">
        <f>IF(AND(HRF[[#This Row],[6]]="P",HRF[[#This Row],[14]]="wstrzymane")=TRUE,1,0)</f>
        <v>0</v>
      </c>
      <c r="AQ140" s="4">
        <f>IF(AND(HRF[[#This Row],[6]]="P",HRF[[#This Row],[14]]="anulowane")=TRUE,1,0)</f>
        <v>0</v>
      </c>
    </row>
    <row r="141" spans="2:43" s="1" customFormat="1" ht="48">
      <c r="B141" s="77">
        <v>15</v>
      </c>
      <c r="C141" s="25" t="s">
        <v>15</v>
      </c>
      <c r="D141" s="84" t="s">
        <v>458</v>
      </c>
      <c r="E141" s="85" t="s">
        <v>412</v>
      </c>
      <c r="F141" s="17" t="s">
        <v>411</v>
      </c>
      <c r="G141" s="17" t="s">
        <v>23</v>
      </c>
      <c r="H141" s="6">
        <v>2008</v>
      </c>
      <c r="I141" s="6">
        <v>2022</v>
      </c>
      <c r="J141" s="7">
        <v>231889103.08000001</v>
      </c>
      <c r="K141" s="49"/>
      <c r="L141" s="49"/>
      <c r="M141" s="49"/>
      <c r="N141" s="8" t="s">
        <v>207</v>
      </c>
      <c r="O141" s="72" t="s">
        <v>27</v>
      </c>
      <c r="P141" s="34"/>
      <c r="Q141" s="7"/>
      <c r="R141" s="35"/>
      <c r="S141" s="35"/>
      <c r="T141" s="35"/>
      <c r="U141" s="35"/>
      <c r="V141" s="35">
        <f t="shared" si="5"/>
        <v>0</v>
      </c>
      <c r="W141" s="6"/>
      <c r="X141" s="6"/>
      <c r="Y141" s="56" t="e">
        <f>IF(HRF[[#This Row],[31]]="WSKAŹNIK SPECYFICZNY",HRF[[#This Row],[15]]*#REF!,HRF[[#This Row],[32]]*#REF!+#REF!*#REF!+#REF!*#REF!)</f>
        <v>#REF!</v>
      </c>
      <c r="Z141" s="56" t="e">
        <f>IF(HRF[[#This Row],[31]]="WSKAŹNIK SPECYFICZNY","nie zdefinowano",HRF[[#This Row],[32]]*#REF!+#REF!*#REF!+#REF!*#REF!)</f>
        <v>#REF!</v>
      </c>
      <c r="AA141" s="56" t="e">
        <f>IF(HRF[[#This Row],[31]]="WSKAŹNIK SPECYFICZNY","nie zdefinowano",HRF[[#This Row],[32]]*#REF!+#REF!*#REF!+#REF!*#REF!)</f>
        <v>#REF!</v>
      </c>
      <c r="AB141" s="56" t="e">
        <f>IF(HRF[[#This Row],[31]]="WSKAŹNIK SPECYFICZNY",HRF[[#This Row],[15]]*#REF!,HRF[[#This Row],[32]]*#REF!+#REF!*#REF!+#REF!*#REF!)</f>
        <v>#REF!</v>
      </c>
      <c r="AD141" s="4">
        <f>HRF[[#This Row],[26]]*HRF[[#This Row],[25]]</f>
        <v>0</v>
      </c>
      <c r="AE141" s="4">
        <f>HRF[[#This Row],[27]]*HRF[[#This Row],[25]]</f>
        <v>0</v>
      </c>
      <c r="AF141" s="4">
        <f>HRF[[#This Row],[28]]*HRF[[#This Row],[25]]</f>
        <v>0</v>
      </c>
      <c r="AG141" s="4">
        <f>HRF[[#This Row],[29]]*HRF[[#This Row],[25]]</f>
        <v>0</v>
      </c>
      <c r="AH141" s="4">
        <f>IF(AND(HRF[[#This Row],[6]]="G",HRF[[#This Row],[14]]="nierozpoczęte")=TRUE,1,0)</f>
        <v>0</v>
      </c>
      <c r="AI141" s="4">
        <f>IF(AND(HRF[[#This Row],[6]]="G",HRF[[#This Row],[14]]="w trakcie realizacji ")=TRUE,1,0)</f>
        <v>1</v>
      </c>
      <c r="AJ141" s="4">
        <f>IF(AND(HRF[[#This Row],[6]]="G",HRF[[#This Row],[14]]="zrealizowane")=TRUE,1,0)</f>
        <v>0</v>
      </c>
      <c r="AK141" s="4">
        <f>IF(AND(HRF[[#This Row],[6]]="G",HRF[[#This Row],[14]]="wstrzymane")=TRUE,1,0)</f>
        <v>0</v>
      </c>
      <c r="AL141" s="4">
        <f>IF(AND(HRF[[#This Row],[6]]="G",HRF[[#This Row],[14]]="anulowane")=TRUE,1,0)</f>
        <v>0</v>
      </c>
      <c r="AM141" s="4">
        <f>IF(AND(HRF[[#This Row],[6]]="P",HRF[[#This Row],[14]]="nierozpoczęte")=TRUE,1,0)</f>
        <v>0</v>
      </c>
      <c r="AN141" s="4">
        <f>IF(AND(HRF[[#This Row],[6]]="P",HRF[[#This Row],[14]]="w trakcie realizacji ")=TRUE,1,0)</f>
        <v>0</v>
      </c>
      <c r="AO141" s="4">
        <f>IF(AND(HRF[[#This Row],[6]]="P",HRF[[#This Row],[14]]="zrealizowane")=TRUE,1,0)</f>
        <v>0</v>
      </c>
      <c r="AP141" s="4">
        <f>IF(AND(HRF[[#This Row],[6]]="P",HRF[[#This Row],[14]]="wstrzymane")=TRUE,1,0)</f>
        <v>0</v>
      </c>
      <c r="AQ141" s="4">
        <f>IF(AND(HRF[[#This Row],[6]]="P",HRF[[#This Row],[14]]="anulowane")=TRUE,1,0)</f>
        <v>0</v>
      </c>
    </row>
    <row r="142" spans="2:43" s="1" customFormat="1" ht="48">
      <c r="B142" s="77">
        <v>16</v>
      </c>
      <c r="C142" s="25" t="s">
        <v>15</v>
      </c>
      <c r="D142" s="84" t="s">
        <v>458</v>
      </c>
      <c r="E142" s="89" t="s">
        <v>413</v>
      </c>
      <c r="F142" s="17" t="s">
        <v>411</v>
      </c>
      <c r="G142" s="17" t="s">
        <v>23</v>
      </c>
      <c r="H142" s="6">
        <v>2008</v>
      </c>
      <c r="I142" s="6">
        <v>2020</v>
      </c>
      <c r="J142" s="7">
        <v>318891293</v>
      </c>
      <c r="K142" s="49"/>
      <c r="L142" s="49"/>
      <c r="M142" s="49"/>
      <c r="N142" s="64" t="s">
        <v>207</v>
      </c>
      <c r="O142" s="59" t="s">
        <v>27</v>
      </c>
      <c r="P142" s="34"/>
      <c r="Q142" s="7"/>
      <c r="R142" s="35"/>
      <c r="S142" s="35"/>
      <c r="T142" s="35"/>
      <c r="U142" s="35"/>
      <c r="V142" s="35">
        <f t="shared" si="5"/>
        <v>0</v>
      </c>
      <c r="W142" s="6"/>
      <c r="X142" s="6"/>
      <c r="Y142" s="56" t="e">
        <f>IF(HRF[[#This Row],[31]]="WSKAŹNIK SPECYFICZNY",HRF[[#This Row],[15]]*#REF!,HRF[[#This Row],[32]]*#REF!+#REF!*#REF!+#REF!*#REF!)</f>
        <v>#REF!</v>
      </c>
      <c r="Z142" s="56" t="e">
        <f>IF(HRF[[#This Row],[31]]="WSKAŹNIK SPECYFICZNY","nie zdefinowano",HRF[[#This Row],[32]]*#REF!+#REF!*#REF!+#REF!*#REF!)</f>
        <v>#REF!</v>
      </c>
      <c r="AA142" s="56" t="e">
        <f>IF(HRF[[#This Row],[31]]="WSKAŹNIK SPECYFICZNY","nie zdefinowano",HRF[[#This Row],[32]]*#REF!+#REF!*#REF!+#REF!*#REF!)</f>
        <v>#REF!</v>
      </c>
      <c r="AB142" s="57" t="e">
        <f>IF(HRF[[#This Row],[31]]="WSKAŹNIK SPECYFICZNY",HRF[[#This Row],[15]]*#REF!,HRF[[#This Row],[32]]*#REF!+#REF!*#REF!+#REF!*#REF!)</f>
        <v>#REF!</v>
      </c>
      <c r="AD142" s="4">
        <f>HRF[[#This Row],[26]]*HRF[[#This Row],[25]]</f>
        <v>0</v>
      </c>
      <c r="AE142" s="4">
        <f>HRF[[#This Row],[27]]*HRF[[#This Row],[25]]</f>
        <v>0</v>
      </c>
      <c r="AF142" s="4">
        <f>HRF[[#This Row],[28]]*HRF[[#This Row],[25]]</f>
        <v>0</v>
      </c>
      <c r="AG142" s="4">
        <f>HRF[[#This Row],[29]]*HRF[[#This Row],[25]]</f>
        <v>0</v>
      </c>
      <c r="AH142" s="4">
        <f>IF(AND(HRF[[#This Row],[6]]="G",HRF[[#This Row],[14]]="nierozpoczęte")=TRUE,1,0)</f>
        <v>0</v>
      </c>
      <c r="AI142" s="4">
        <f>IF(AND(HRF[[#This Row],[6]]="G",HRF[[#This Row],[14]]="w trakcie realizacji ")=TRUE,1,0)</f>
        <v>1</v>
      </c>
      <c r="AJ142" s="4">
        <f>IF(AND(HRF[[#This Row],[6]]="G",HRF[[#This Row],[14]]="zrealizowane")=TRUE,1,0)</f>
        <v>0</v>
      </c>
      <c r="AK142" s="4">
        <f>IF(AND(HRF[[#This Row],[6]]="G",HRF[[#This Row],[14]]="wstrzymane")=TRUE,1,0)</f>
        <v>0</v>
      </c>
      <c r="AL142" s="4">
        <f>IF(AND(HRF[[#This Row],[6]]="G",HRF[[#This Row],[14]]="anulowane")=TRUE,1,0)</f>
        <v>0</v>
      </c>
      <c r="AM142" s="4">
        <f>IF(AND(HRF[[#This Row],[6]]="P",HRF[[#This Row],[14]]="nierozpoczęte")=TRUE,1,0)</f>
        <v>0</v>
      </c>
      <c r="AN142" s="4">
        <f>IF(AND(HRF[[#This Row],[6]]="P",HRF[[#This Row],[14]]="w trakcie realizacji ")=TRUE,1,0)</f>
        <v>0</v>
      </c>
      <c r="AO142" s="4">
        <f>IF(AND(HRF[[#This Row],[6]]="P",HRF[[#This Row],[14]]="zrealizowane")=TRUE,1,0)</f>
        <v>0</v>
      </c>
      <c r="AP142" s="4">
        <f>IF(AND(HRF[[#This Row],[6]]="P",HRF[[#This Row],[14]]="wstrzymane")=TRUE,1,0)</f>
        <v>0</v>
      </c>
      <c r="AQ142" s="4">
        <f>IF(AND(HRF[[#This Row],[6]]="P",HRF[[#This Row],[14]]="anulowane")=TRUE,1,0)</f>
        <v>0</v>
      </c>
    </row>
    <row r="143" spans="2:43" s="1" customFormat="1" ht="48">
      <c r="B143" s="77">
        <v>17</v>
      </c>
      <c r="C143" s="25" t="s">
        <v>15</v>
      </c>
      <c r="D143" s="84" t="s">
        <v>458</v>
      </c>
      <c r="E143" s="85" t="s">
        <v>414</v>
      </c>
      <c r="F143" s="17" t="s">
        <v>411</v>
      </c>
      <c r="G143" s="17" t="s">
        <v>23</v>
      </c>
      <c r="H143" s="6">
        <v>2017</v>
      </c>
      <c r="I143" s="6">
        <v>2019</v>
      </c>
      <c r="J143" s="7">
        <v>78420456.280000001</v>
      </c>
      <c r="K143" s="49"/>
      <c r="L143" s="49"/>
      <c r="M143" s="49"/>
      <c r="N143" s="8" t="s">
        <v>207</v>
      </c>
      <c r="O143" s="72" t="s">
        <v>27</v>
      </c>
      <c r="P143" s="34"/>
      <c r="Q143" s="7"/>
      <c r="R143" s="35"/>
      <c r="S143" s="35"/>
      <c r="T143" s="35"/>
      <c r="U143" s="35"/>
      <c r="V143" s="35">
        <f t="shared" si="5"/>
        <v>0</v>
      </c>
      <c r="W143" s="6"/>
      <c r="X143" s="6"/>
      <c r="Y143" s="56" t="e">
        <f>IF(HRF[[#This Row],[31]]="WSKAŹNIK SPECYFICZNY",HRF[[#This Row],[15]]*#REF!,HRF[[#This Row],[32]]*#REF!+#REF!*#REF!+#REF!*#REF!)</f>
        <v>#REF!</v>
      </c>
      <c r="Z143" s="56" t="e">
        <f>IF(HRF[[#This Row],[31]]="WSKAŹNIK SPECYFICZNY","nie zdefinowano",HRF[[#This Row],[32]]*#REF!+#REF!*#REF!+#REF!*#REF!)</f>
        <v>#REF!</v>
      </c>
      <c r="AA143" s="56" t="e">
        <f>IF(HRF[[#This Row],[31]]="WSKAŹNIK SPECYFICZNY","nie zdefinowano",HRF[[#This Row],[32]]*#REF!+#REF!*#REF!+#REF!*#REF!)</f>
        <v>#REF!</v>
      </c>
      <c r="AB143" s="56" t="e">
        <f>IF(HRF[[#This Row],[31]]="WSKAŹNIK SPECYFICZNY",HRF[[#This Row],[15]]*#REF!,HRF[[#This Row],[32]]*#REF!+#REF!*#REF!+#REF!*#REF!)</f>
        <v>#REF!</v>
      </c>
      <c r="AD143" s="4">
        <f>HRF[[#This Row],[26]]*HRF[[#This Row],[25]]</f>
        <v>0</v>
      </c>
      <c r="AE143" s="4">
        <f>HRF[[#This Row],[27]]*HRF[[#This Row],[25]]</f>
        <v>0</v>
      </c>
      <c r="AF143" s="4">
        <f>HRF[[#This Row],[28]]*HRF[[#This Row],[25]]</f>
        <v>0</v>
      </c>
      <c r="AG143" s="4">
        <f>HRF[[#This Row],[29]]*HRF[[#This Row],[25]]</f>
        <v>0</v>
      </c>
      <c r="AH143" s="4">
        <f>IF(AND(HRF[[#This Row],[6]]="G",HRF[[#This Row],[14]]="nierozpoczęte")=TRUE,1,0)</f>
        <v>0</v>
      </c>
      <c r="AI143" s="4">
        <f>IF(AND(HRF[[#This Row],[6]]="G",HRF[[#This Row],[14]]="w trakcie realizacji ")=TRUE,1,0)</f>
        <v>1</v>
      </c>
      <c r="AJ143" s="4">
        <f>IF(AND(HRF[[#This Row],[6]]="G",HRF[[#This Row],[14]]="zrealizowane")=TRUE,1,0)</f>
        <v>0</v>
      </c>
      <c r="AK143" s="4">
        <f>IF(AND(HRF[[#This Row],[6]]="G",HRF[[#This Row],[14]]="wstrzymane")=TRUE,1,0)</f>
        <v>0</v>
      </c>
      <c r="AL143" s="4">
        <f>IF(AND(HRF[[#This Row],[6]]="G",HRF[[#This Row],[14]]="anulowane")=TRUE,1,0)</f>
        <v>0</v>
      </c>
      <c r="AM143" s="4">
        <f>IF(AND(HRF[[#This Row],[6]]="P",HRF[[#This Row],[14]]="nierozpoczęte")=TRUE,1,0)</f>
        <v>0</v>
      </c>
      <c r="AN143" s="4">
        <f>IF(AND(HRF[[#This Row],[6]]="P",HRF[[#This Row],[14]]="w trakcie realizacji ")=TRUE,1,0)</f>
        <v>0</v>
      </c>
      <c r="AO143" s="4">
        <f>IF(AND(HRF[[#This Row],[6]]="P",HRF[[#This Row],[14]]="zrealizowane")=TRUE,1,0)</f>
        <v>0</v>
      </c>
      <c r="AP143" s="4">
        <f>IF(AND(HRF[[#This Row],[6]]="P",HRF[[#This Row],[14]]="wstrzymane")=TRUE,1,0)</f>
        <v>0</v>
      </c>
      <c r="AQ143" s="4">
        <f>IF(AND(HRF[[#This Row],[6]]="P",HRF[[#This Row],[14]]="anulowane")=TRUE,1,0)</f>
        <v>0</v>
      </c>
    </row>
    <row r="144" spans="2:43" s="1" customFormat="1" ht="48">
      <c r="B144" s="77">
        <v>18</v>
      </c>
      <c r="C144" s="25" t="s">
        <v>15</v>
      </c>
      <c r="D144" s="84" t="s">
        <v>458</v>
      </c>
      <c r="E144" s="89" t="s">
        <v>415</v>
      </c>
      <c r="F144" s="17" t="s">
        <v>411</v>
      </c>
      <c r="G144" s="17" t="s">
        <v>23</v>
      </c>
      <c r="H144" s="6">
        <v>2014</v>
      </c>
      <c r="I144" s="6">
        <v>2022</v>
      </c>
      <c r="J144" s="7">
        <v>18602715</v>
      </c>
      <c r="K144" s="49"/>
      <c r="L144" s="49"/>
      <c r="M144" s="49"/>
      <c r="N144" s="64" t="s">
        <v>207</v>
      </c>
      <c r="O144" s="59" t="s">
        <v>27</v>
      </c>
      <c r="P144" s="34"/>
      <c r="Q144" s="7"/>
      <c r="R144" s="35"/>
      <c r="S144" s="35"/>
      <c r="T144" s="35"/>
      <c r="U144" s="35"/>
      <c r="V144" s="35">
        <f t="shared" si="5"/>
        <v>0</v>
      </c>
      <c r="W144" s="6"/>
      <c r="X144" s="6"/>
      <c r="Y144" s="56" t="e">
        <f>IF(HRF[[#This Row],[31]]="WSKAŹNIK SPECYFICZNY",HRF[[#This Row],[15]]*#REF!,HRF[[#This Row],[32]]*#REF!+#REF!*#REF!+#REF!*#REF!)</f>
        <v>#REF!</v>
      </c>
      <c r="Z144" s="56" t="e">
        <f>IF(HRF[[#This Row],[31]]="WSKAŹNIK SPECYFICZNY","nie zdefinowano",HRF[[#This Row],[32]]*#REF!+#REF!*#REF!+#REF!*#REF!)</f>
        <v>#REF!</v>
      </c>
      <c r="AA144" s="56" t="e">
        <f>IF(HRF[[#This Row],[31]]="WSKAŹNIK SPECYFICZNY","nie zdefinowano",HRF[[#This Row],[32]]*#REF!+#REF!*#REF!+#REF!*#REF!)</f>
        <v>#REF!</v>
      </c>
      <c r="AB144" s="57" t="e">
        <f>IF(HRF[[#This Row],[31]]="WSKAŹNIK SPECYFICZNY",HRF[[#This Row],[15]]*#REF!,HRF[[#This Row],[32]]*#REF!+#REF!*#REF!+#REF!*#REF!)</f>
        <v>#REF!</v>
      </c>
      <c r="AD144" s="4">
        <f>HRF[[#This Row],[26]]*HRF[[#This Row],[25]]</f>
        <v>0</v>
      </c>
      <c r="AE144" s="4">
        <f>HRF[[#This Row],[27]]*HRF[[#This Row],[25]]</f>
        <v>0</v>
      </c>
      <c r="AF144" s="4">
        <f>HRF[[#This Row],[28]]*HRF[[#This Row],[25]]</f>
        <v>0</v>
      </c>
      <c r="AG144" s="4">
        <f>HRF[[#This Row],[29]]*HRF[[#This Row],[25]]</f>
        <v>0</v>
      </c>
      <c r="AH144" s="4">
        <f>IF(AND(HRF[[#This Row],[6]]="G",HRF[[#This Row],[14]]="nierozpoczęte")=TRUE,1,0)</f>
        <v>0</v>
      </c>
      <c r="AI144" s="4">
        <f>IF(AND(HRF[[#This Row],[6]]="G",HRF[[#This Row],[14]]="w trakcie realizacji ")=TRUE,1,0)</f>
        <v>1</v>
      </c>
      <c r="AJ144" s="4">
        <f>IF(AND(HRF[[#This Row],[6]]="G",HRF[[#This Row],[14]]="zrealizowane")=TRUE,1,0)</f>
        <v>0</v>
      </c>
      <c r="AK144" s="4">
        <f>IF(AND(HRF[[#This Row],[6]]="G",HRF[[#This Row],[14]]="wstrzymane")=TRUE,1,0)</f>
        <v>0</v>
      </c>
      <c r="AL144" s="4">
        <f>IF(AND(HRF[[#This Row],[6]]="G",HRF[[#This Row],[14]]="anulowane")=TRUE,1,0)</f>
        <v>0</v>
      </c>
      <c r="AM144" s="4">
        <f>IF(AND(HRF[[#This Row],[6]]="P",HRF[[#This Row],[14]]="nierozpoczęte")=TRUE,1,0)</f>
        <v>0</v>
      </c>
      <c r="AN144" s="4">
        <f>IF(AND(HRF[[#This Row],[6]]="P",HRF[[#This Row],[14]]="w trakcie realizacji ")=TRUE,1,0)</f>
        <v>0</v>
      </c>
      <c r="AO144" s="4">
        <f>IF(AND(HRF[[#This Row],[6]]="P",HRF[[#This Row],[14]]="zrealizowane")=TRUE,1,0)</f>
        <v>0</v>
      </c>
      <c r="AP144" s="4">
        <f>IF(AND(HRF[[#This Row],[6]]="P",HRF[[#This Row],[14]]="wstrzymane")=TRUE,1,0)</f>
        <v>0</v>
      </c>
      <c r="AQ144" s="4">
        <f>IF(AND(HRF[[#This Row],[6]]="P",HRF[[#This Row],[14]]="anulowane")=TRUE,1,0)</f>
        <v>0</v>
      </c>
    </row>
    <row r="145" spans="2:43" s="1" customFormat="1" ht="48">
      <c r="B145" s="77">
        <v>19</v>
      </c>
      <c r="C145" s="25" t="s">
        <v>15</v>
      </c>
      <c r="D145" s="84" t="s">
        <v>458</v>
      </c>
      <c r="E145" s="85" t="s">
        <v>416</v>
      </c>
      <c r="F145" s="17" t="s">
        <v>411</v>
      </c>
      <c r="G145" s="17" t="s">
        <v>23</v>
      </c>
      <c r="H145" s="6">
        <v>2017</v>
      </c>
      <c r="I145" s="6">
        <v>2020</v>
      </c>
      <c r="J145" s="7">
        <v>42821527</v>
      </c>
      <c r="K145" s="49"/>
      <c r="L145" s="49"/>
      <c r="M145" s="49"/>
      <c r="N145" s="8" t="s">
        <v>207</v>
      </c>
      <c r="O145" s="72" t="s">
        <v>27</v>
      </c>
      <c r="P145" s="34"/>
      <c r="Q145" s="7"/>
      <c r="R145" s="35"/>
      <c r="S145" s="35"/>
      <c r="T145" s="35"/>
      <c r="U145" s="35"/>
      <c r="V145" s="35">
        <f t="shared" si="5"/>
        <v>0</v>
      </c>
      <c r="W145" s="6"/>
      <c r="X145" s="6"/>
      <c r="Y145" s="56" t="e">
        <f>IF(HRF[[#This Row],[31]]="WSKAŹNIK SPECYFICZNY",HRF[[#This Row],[15]]*#REF!,HRF[[#This Row],[32]]*#REF!+#REF!*#REF!+#REF!*#REF!)</f>
        <v>#REF!</v>
      </c>
      <c r="Z145" s="56" t="e">
        <f>IF(HRF[[#This Row],[31]]="WSKAŹNIK SPECYFICZNY","nie zdefinowano",HRF[[#This Row],[32]]*#REF!+#REF!*#REF!+#REF!*#REF!)</f>
        <v>#REF!</v>
      </c>
      <c r="AA145" s="56" t="e">
        <f>IF(HRF[[#This Row],[31]]="WSKAŹNIK SPECYFICZNY","nie zdefinowano",HRF[[#This Row],[32]]*#REF!+#REF!*#REF!+#REF!*#REF!)</f>
        <v>#REF!</v>
      </c>
      <c r="AB145" s="56" t="e">
        <f>IF(HRF[[#This Row],[31]]="WSKAŹNIK SPECYFICZNY",HRF[[#This Row],[15]]*#REF!,HRF[[#This Row],[32]]*#REF!+#REF!*#REF!+#REF!*#REF!)</f>
        <v>#REF!</v>
      </c>
      <c r="AD145" s="4">
        <f>HRF[[#This Row],[26]]*HRF[[#This Row],[25]]</f>
        <v>0</v>
      </c>
      <c r="AE145" s="4">
        <f>HRF[[#This Row],[27]]*HRF[[#This Row],[25]]</f>
        <v>0</v>
      </c>
      <c r="AF145" s="4">
        <f>HRF[[#This Row],[28]]*HRF[[#This Row],[25]]</f>
        <v>0</v>
      </c>
      <c r="AG145" s="4">
        <f>HRF[[#This Row],[29]]*HRF[[#This Row],[25]]</f>
        <v>0</v>
      </c>
      <c r="AH145" s="4">
        <f>IF(AND(HRF[[#This Row],[6]]="G",HRF[[#This Row],[14]]="nierozpoczęte")=TRUE,1,0)</f>
        <v>0</v>
      </c>
      <c r="AI145" s="4">
        <f>IF(AND(HRF[[#This Row],[6]]="G",HRF[[#This Row],[14]]="w trakcie realizacji ")=TRUE,1,0)</f>
        <v>1</v>
      </c>
      <c r="AJ145" s="4">
        <f>IF(AND(HRF[[#This Row],[6]]="G",HRF[[#This Row],[14]]="zrealizowane")=TRUE,1,0)</f>
        <v>0</v>
      </c>
      <c r="AK145" s="4">
        <f>IF(AND(HRF[[#This Row],[6]]="G",HRF[[#This Row],[14]]="wstrzymane")=TRUE,1,0)</f>
        <v>0</v>
      </c>
      <c r="AL145" s="4">
        <f>IF(AND(HRF[[#This Row],[6]]="G",HRF[[#This Row],[14]]="anulowane")=TRUE,1,0)</f>
        <v>0</v>
      </c>
      <c r="AM145" s="4">
        <f>IF(AND(HRF[[#This Row],[6]]="P",HRF[[#This Row],[14]]="nierozpoczęte")=TRUE,1,0)</f>
        <v>0</v>
      </c>
      <c r="AN145" s="4">
        <f>IF(AND(HRF[[#This Row],[6]]="P",HRF[[#This Row],[14]]="w trakcie realizacji ")=TRUE,1,0)</f>
        <v>0</v>
      </c>
      <c r="AO145" s="4">
        <f>IF(AND(HRF[[#This Row],[6]]="P",HRF[[#This Row],[14]]="zrealizowane")=TRUE,1,0)</f>
        <v>0</v>
      </c>
      <c r="AP145" s="4">
        <f>IF(AND(HRF[[#This Row],[6]]="P",HRF[[#This Row],[14]]="wstrzymane")=TRUE,1,0)</f>
        <v>0</v>
      </c>
      <c r="AQ145" s="4">
        <f>IF(AND(HRF[[#This Row],[6]]="P",HRF[[#This Row],[14]]="anulowane")=TRUE,1,0)</f>
        <v>0</v>
      </c>
    </row>
    <row r="146" spans="2:43" s="1" customFormat="1" ht="36">
      <c r="B146" s="77">
        <v>21</v>
      </c>
      <c r="C146" s="25" t="s">
        <v>15</v>
      </c>
      <c r="D146" s="84" t="s">
        <v>457</v>
      </c>
      <c r="E146" s="85" t="s">
        <v>417</v>
      </c>
      <c r="F146" s="17" t="s">
        <v>411</v>
      </c>
      <c r="G146" s="17" t="s">
        <v>23</v>
      </c>
      <c r="H146" s="6">
        <v>2019</v>
      </c>
      <c r="I146" s="6">
        <v>2022</v>
      </c>
      <c r="J146" s="7">
        <v>1214256</v>
      </c>
      <c r="K146" s="49">
        <f>58512*0.2</f>
        <v>11702.400000000001</v>
      </c>
      <c r="L146" s="49">
        <v>0</v>
      </c>
      <c r="M146" s="49">
        <f>15052*0.2</f>
        <v>3010.4</v>
      </c>
      <c r="N146" s="64" t="s">
        <v>207</v>
      </c>
      <c r="O146" s="72" t="s">
        <v>26</v>
      </c>
      <c r="P146" s="34"/>
      <c r="Q146" s="7"/>
      <c r="R146" s="35"/>
      <c r="S146" s="35"/>
      <c r="T146" s="35"/>
      <c r="U146" s="35"/>
      <c r="V146" s="35">
        <f t="shared" si="5"/>
        <v>0</v>
      </c>
      <c r="W146" s="6"/>
      <c r="X146" s="6"/>
      <c r="Y146" s="56" t="e">
        <f>IF(HRF[[#This Row],[31]]="WSKAŹNIK SPECYFICZNY",HRF[[#This Row],[15]]*#REF!,HRF[[#This Row],[32]]*#REF!+#REF!*#REF!+#REF!*#REF!)</f>
        <v>#REF!</v>
      </c>
      <c r="Z146" s="56" t="e">
        <f>IF(HRF[[#This Row],[31]]="WSKAŹNIK SPECYFICZNY","nie zdefinowano",HRF[[#This Row],[32]]*#REF!+#REF!*#REF!+#REF!*#REF!)</f>
        <v>#REF!</v>
      </c>
      <c r="AA146" s="56" t="e">
        <f>IF(HRF[[#This Row],[31]]="WSKAŹNIK SPECYFICZNY","nie zdefinowano",HRF[[#This Row],[32]]*#REF!+#REF!*#REF!+#REF!*#REF!)</f>
        <v>#REF!</v>
      </c>
      <c r="AB146" s="56" t="e">
        <f>IF(HRF[[#This Row],[31]]="WSKAŹNIK SPECYFICZNY",HRF[[#This Row],[15]]*#REF!,HRF[[#This Row],[32]]*#REF!+#REF!*#REF!+#REF!*#REF!)</f>
        <v>#REF!</v>
      </c>
      <c r="AD146" s="4">
        <f>HRF[[#This Row],[26]]*HRF[[#This Row],[25]]</f>
        <v>0</v>
      </c>
      <c r="AE146" s="4">
        <f>HRF[[#This Row],[27]]*HRF[[#This Row],[25]]</f>
        <v>0</v>
      </c>
      <c r="AF146" s="4">
        <f>HRF[[#This Row],[28]]*HRF[[#This Row],[25]]</f>
        <v>0</v>
      </c>
      <c r="AG146" s="4">
        <f>HRF[[#This Row],[29]]*HRF[[#This Row],[25]]</f>
        <v>0</v>
      </c>
      <c r="AH146" s="4">
        <f>IF(AND(HRF[[#This Row],[6]]="G",HRF[[#This Row],[14]]="nierozpoczęte")=TRUE,1,0)</f>
        <v>1</v>
      </c>
      <c r="AI146" s="4">
        <f>IF(AND(HRF[[#This Row],[6]]="G",HRF[[#This Row],[14]]="w trakcie realizacji ")=TRUE,1,0)</f>
        <v>0</v>
      </c>
      <c r="AJ146" s="4">
        <f>IF(AND(HRF[[#This Row],[6]]="G",HRF[[#This Row],[14]]="zrealizowane")=TRUE,1,0)</f>
        <v>0</v>
      </c>
      <c r="AK146" s="4">
        <f>IF(AND(HRF[[#This Row],[6]]="G",HRF[[#This Row],[14]]="wstrzymane")=TRUE,1,0)</f>
        <v>0</v>
      </c>
      <c r="AL146" s="4">
        <f>IF(AND(HRF[[#This Row],[6]]="G",HRF[[#This Row],[14]]="anulowane")=TRUE,1,0)</f>
        <v>0</v>
      </c>
      <c r="AM146" s="4">
        <f>IF(AND(HRF[[#This Row],[6]]="P",HRF[[#This Row],[14]]="nierozpoczęte")=TRUE,1,0)</f>
        <v>0</v>
      </c>
      <c r="AN146" s="4">
        <f>IF(AND(HRF[[#This Row],[6]]="P",HRF[[#This Row],[14]]="w trakcie realizacji ")=TRUE,1,0)</f>
        <v>0</v>
      </c>
      <c r="AO146" s="4">
        <f>IF(AND(HRF[[#This Row],[6]]="P",HRF[[#This Row],[14]]="zrealizowane")=TRUE,1,0)</f>
        <v>0</v>
      </c>
      <c r="AP146" s="4">
        <f>IF(AND(HRF[[#This Row],[6]]="P",HRF[[#This Row],[14]]="wstrzymane")=TRUE,1,0)</f>
        <v>0</v>
      </c>
      <c r="AQ146" s="4">
        <f>IF(AND(HRF[[#This Row],[6]]="P",HRF[[#This Row],[14]]="anulowane")=TRUE,1,0)</f>
        <v>0</v>
      </c>
    </row>
    <row r="147" spans="2:43" s="1" customFormat="1" ht="36">
      <c r="B147" s="77">
        <v>22</v>
      </c>
      <c r="C147" s="25" t="s">
        <v>15</v>
      </c>
      <c r="D147" s="84" t="s">
        <v>457</v>
      </c>
      <c r="E147" s="89" t="s">
        <v>423</v>
      </c>
      <c r="F147" s="17" t="s">
        <v>411</v>
      </c>
      <c r="G147" s="17" t="s">
        <v>23</v>
      </c>
      <c r="H147" s="6">
        <v>2015</v>
      </c>
      <c r="I147" s="6">
        <v>2023</v>
      </c>
      <c r="J147" s="7">
        <v>188229184</v>
      </c>
      <c r="K147" s="49">
        <f>58512*0.2</f>
        <v>11702.400000000001</v>
      </c>
      <c r="L147" s="49">
        <v>0</v>
      </c>
      <c r="M147" s="49">
        <f>15052*0.2</f>
        <v>3010.4</v>
      </c>
      <c r="N147" s="64" t="s">
        <v>207</v>
      </c>
      <c r="O147" s="59" t="s">
        <v>27</v>
      </c>
      <c r="P147" s="34"/>
      <c r="Q147" s="7"/>
      <c r="R147" s="35"/>
      <c r="S147" s="35"/>
      <c r="T147" s="35"/>
      <c r="U147" s="35"/>
      <c r="V147" s="35">
        <f t="shared" si="5"/>
        <v>0</v>
      </c>
      <c r="W147" s="6"/>
      <c r="X147" s="6"/>
      <c r="Y147" s="56" t="e">
        <f>IF(HRF[[#This Row],[31]]="WSKAŹNIK SPECYFICZNY",HRF[[#This Row],[15]]*#REF!,HRF[[#This Row],[32]]*#REF!+#REF!*#REF!+#REF!*#REF!)</f>
        <v>#REF!</v>
      </c>
      <c r="Z147" s="56" t="e">
        <f>IF(HRF[[#This Row],[31]]="WSKAŹNIK SPECYFICZNY","nie zdefinowano",HRF[[#This Row],[32]]*#REF!+#REF!*#REF!+#REF!*#REF!)</f>
        <v>#REF!</v>
      </c>
      <c r="AA147" s="56" t="e">
        <f>IF(HRF[[#This Row],[31]]="WSKAŹNIK SPECYFICZNY","nie zdefinowano",HRF[[#This Row],[32]]*#REF!+#REF!*#REF!+#REF!*#REF!)</f>
        <v>#REF!</v>
      </c>
      <c r="AB147" s="57" t="e">
        <f>IF(HRF[[#This Row],[31]]="WSKAŹNIK SPECYFICZNY",HRF[[#This Row],[15]]*#REF!,HRF[[#This Row],[32]]*#REF!+#REF!*#REF!+#REF!*#REF!)</f>
        <v>#REF!</v>
      </c>
      <c r="AD147" s="4">
        <f>HRF[[#This Row],[26]]*HRF[[#This Row],[25]]</f>
        <v>0</v>
      </c>
      <c r="AE147" s="4">
        <f>HRF[[#This Row],[27]]*HRF[[#This Row],[25]]</f>
        <v>0</v>
      </c>
      <c r="AF147" s="4">
        <f>HRF[[#This Row],[28]]*HRF[[#This Row],[25]]</f>
        <v>0</v>
      </c>
      <c r="AG147" s="4">
        <f>HRF[[#This Row],[29]]*HRF[[#This Row],[25]]</f>
        <v>0</v>
      </c>
      <c r="AH147" s="4">
        <f>IF(AND(HRF[[#This Row],[6]]="G",HRF[[#This Row],[14]]="nierozpoczęte")=TRUE,1,0)</f>
        <v>0</v>
      </c>
      <c r="AI147" s="4">
        <f>IF(AND(HRF[[#This Row],[6]]="G",HRF[[#This Row],[14]]="w trakcie realizacji ")=TRUE,1,0)</f>
        <v>1</v>
      </c>
      <c r="AJ147" s="4">
        <f>IF(AND(HRF[[#This Row],[6]]="G",HRF[[#This Row],[14]]="zrealizowane")=TRUE,1,0)</f>
        <v>0</v>
      </c>
      <c r="AK147" s="4">
        <f>IF(AND(HRF[[#This Row],[6]]="G",HRF[[#This Row],[14]]="wstrzymane")=TRUE,1,0)</f>
        <v>0</v>
      </c>
      <c r="AL147" s="4">
        <f>IF(AND(HRF[[#This Row],[6]]="G",HRF[[#This Row],[14]]="anulowane")=TRUE,1,0)</f>
        <v>0</v>
      </c>
      <c r="AM147" s="4">
        <f>IF(AND(HRF[[#This Row],[6]]="P",HRF[[#This Row],[14]]="nierozpoczęte")=TRUE,1,0)</f>
        <v>0</v>
      </c>
      <c r="AN147" s="4">
        <f>IF(AND(HRF[[#This Row],[6]]="P",HRF[[#This Row],[14]]="w trakcie realizacji ")=TRUE,1,0)</f>
        <v>0</v>
      </c>
      <c r="AO147" s="4">
        <f>IF(AND(HRF[[#This Row],[6]]="P",HRF[[#This Row],[14]]="zrealizowane")=TRUE,1,0)</f>
        <v>0</v>
      </c>
      <c r="AP147" s="4">
        <f>IF(AND(HRF[[#This Row],[6]]="P",HRF[[#This Row],[14]]="wstrzymane")=TRUE,1,0)</f>
        <v>0</v>
      </c>
      <c r="AQ147" s="4">
        <f>IF(AND(HRF[[#This Row],[6]]="P",HRF[[#This Row],[14]]="anulowane")=TRUE,1,0)</f>
        <v>0</v>
      </c>
    </row>
    <row r="148" spans="2:43" s="1" customFormat="1" ht="36">
      <c r="B148" s="77">
        <v>23</v>
      </c>
      <c r="C148" s="25" t="s">
        <v>15</v>
      </c>
      <c r="D148" s="84" t="s">
        <v>457</v>
      </c>
      <c r="E148" s="85" t="s">
        <v>424</v>
      </c>
      <c r="F148" s="17" t="s">
        <v>411</v>
      </c>
      <c r="G148" s="17" t="s">
        <v>23</v>
      </c>
      <c r="H148" s="6">
        <v>2016</v>
      </c>
      <c r="I148" s="6">
        <v>2020</v>
      </c>
      <c r="J148" s="7">
        <v>245804903</v>
      </c>
      <c r="K148" s="49">
        <f>58512*0.4</f>
        <v>23404.800000000003</v>
      </c>
      <c r="L148" s="49">
        <v>0</v>
      </c>
      <c r="M148" s="49">
        <f>15052*0.4</f>
        <v>6020.8</v>
      </c>
      <c r="N148" s="8" t="s">
        <v>207</v>
      </c>
      <c r="O148" s="72" t="s">
        <v>27</v>
      </c>
      <c r="P148" s="34"/>
      <c r="Q148" s="7"/>
      <c r="R148" s="35"/>
      <c r="S148" s="35"/>
      <c r="T148" s="35"/>
      <c r="U148" s="35"/>
      <c r="V148" s="35">
        <f t="shared" si="5"/>
        <v>0</v>
      </c>
      <c r="W148" s="6"/>
      <c r="X148" s="6"/>
      <c r="Y148" s="56" t="e">
        <f>IF(HRF[[#This Row],[31]]="WSKAŹNIK SPECYFICZNY",HRF[[#This Row],[15]]*#REF!,HRF[[#This Row],[32]]*#REF!+#REF!*#REF!+#REF!*#REF!)</f>
        <v>#REF!</v>
      </c>
      <c r="Z148" s="56" t="e">
        <f>IF(HRF[[#This Row],[31]]="WSKAŹNIK SPECYFICZNY","nie zdefinowano",HRF[[#This Row],[32]]*#REF!+#REF!*#REF!+#REF!*#REF!)</f>
        <v>#REF!</v>
      </c>
      <c r="AA148" s="56" t="e">
        <f>IF(HRF[[#This Row],[31]]="WSKAŹNIK SPECYFICZNY","nie zdefinowano",HRF[[#This Row],[32]]*#REF!+#REF!*#REF!+#REF!*#REF!)</f>
        <v>#REF!</v>
      </c>
      <c r="AB148" s="56" t="e">
        <f>IF(HRF[[#This Row],[31]]="WSKAŹNIK SPECYFICZNY",HRF[[#This Row],[15]]*#REF!,HRF[[#This Row],[32]]*#REF!+#REF!*#REF!+#REF!*#REF!)</f>
        <v>#REF!</v>
      </c>
      <c r="AD148" s="4">
        <f>HRF[[#This Row],[26]]*HRF[[#This Row],[25]]</f>
        <v>0</v>
      </c>
      <c r="AE148" s="4">
        <f>HRF[[#This Row],[27]]*HRF[[#This Row],[25]]</f>
        <v>0</v>
      </c>
      <c r="AF148" s="4">
        <f>HRF[[#This Row],[28]]*HRF[[#This Row],[25]]</f>
        <v>0</v>
      </c>
      <c r="AG148" s="4">
        <f>HRF[[#This Row],[29]]*HRF[[#This Row],[25]]</f>
        <v>0</v>
      </c>
      <c r="AH148" s="4">
        <f>IF(AND(HRF[[#This Row],[6]]="G",HRF[[#This Row],[14]]="nierozpoczęte")=TRUE,1,0)</f>
        <v>0</v>
      </c>
      <c r="AI148" s="4">
        <f>IF(AND(HRF[[#This Row],[6]]="G",HRF[[#This Row],[14]]="w trakcie realizacji ")=TRUE,1,0)</f>
        <v>1</v>
      </c>
      <c r="AJ148" s="4">
        <f>IF(AND(HRF[[#This Row],[6]]="G",HRF[[#This Row],[14]]="zrealizowane")=TRUE,1,0)</f>
        <v>0</v>
      </c>
      <c r="AK148" s="4">
        <f>IF(AND(HRF[[#This Row],[6]]="G",HRF[[#This Row],[14]]="wstrzymane")=TRUE,1,0)</f>
        <v>0</v>
      </c>
      <c r="AL148" s="4">
        <f>IF(AND(HRF[[#This Row],[6]]="G",HRF[[#This Row],[14]]="anulowane")=TRUE,1,0)</f>
        <v>0</v>
      </c>
      <c r="AM148" s="4">
        <f>IF(AND(HRF[[#This Row],[6]]="P",HRF[[#This Row],[14]]="nierozpoczęte")=TRUE,1,0)</f>
        <v>0</v>
      </c>
      <c r="AN148" s="4">
        <f>IF(AND(HRF[[#This Row],[6]]="P",HRF[[#This Row],[14]]="w trakcie realizacji ")=TRUE,1,0)</f>
        <v>0</v>
      </c>
      <c r="AO148" s="4">
        <f>IF(AND(HRF[[#This Row],[6]]="P",HRF[[#This Row],[14]]="zrealizowane")=TRUE,1,0)</f>
        <v>0</v>
      </c>
      <c r="AP148" s="4">
        <f>IF(AND(HRF[[#This Row],[6]]="P",HRF[[#This Row],[14]]="wstrzymane")=TRUE,1,0)</f>
        <v>0</v>
      </c>
      <c r="AQ148" s="4">
        <f>IF(AND(HRF[[#This Row],[6]]="P",HRF[[#This Row],[14]]="anulowane")=TRUE,1,0)</f>
        <v>0</v>
      </c>
    </row>
    <row r="149" spans="2:43" s="1" customFormat="1" ht="36">
      <c r="B149" s="77">
        <v>24</v>
      </c>
      <c r="C149" s="25" t="s">
        <v>15</v>
      </c>
      <c r="D149" s="84" t="s">
        <v>457</v>
      </c>
      <c r="E149" s="89" t="s">
        <v>425</v>
      </c>
      <c r="F149" s="17" t="s">
        <v>411</v>
      </c>
      <c r="G149" s="17" t="s">
        <v>23</v>
      </c>
      <c r="H149" s="6">
        <v>2015</v>
      </c>
      <c r="I149" s="6">
        <v>2020</v>
      </c>
      <c r="J149" s="7">
        <v>40523967</v>
      </c>
      <c r="K149" s="49">
        <f>58512*0.2</f>
        <v>11702.400000000001</v>
      </c>
      <c r="L149" s="49">
        <v>0</v>
      </c>
      <c r="M149" s="49">
        <f>15052*0.2</f>
        <v>3010.4</v>
      </c>
      <c r="N149" s="64" t="s">
        <v>207</v>
      </c>
      <c r="O149" s="59" t="s">
        <v>27</v>
      </c>
      <c r="P149" s="34"/>
      <c r="Q149" s="7"/>
      <c r="R149" s="35"/>
      <c r="S149" s="35"/>
      <c r="T149" s="35"/>
      <c r="U149" s="35"/>
      <c r="V149" s="35">
        <f t="shared" si="5"/>
        <v>0</v>
      </c>
      <c r="W149" s="6"/>
      <c r="X149" s="6"/>
      <c r="Y149" s="56" t="e">
        <f>IF(HRF[[#This Row],[31]]="WSKAŹNIK SPECYFICZNY",HRF[[#This Row],[15]]*#REF!,HRF[[#This Row],[32]]*#REF!+#REF!*#REF!+#REF!*#REF!)</f>
        <v>#REF!</v>
      </c>
      <c r="Z149" s="56" t="e">
        <f>IF(HRF[[#This Row],[31]]="WSKAŹNIK SPECYFICZNY","nie zdefinowano",HRF[[#This Row],[32]]*#REF!+#REF!*#REF!+#REF!*#REF!)</f>
        <v>#REF!</v>
      </c>
      <c r="AA149" s="56" t="e">
        <f>IF(HRF[[#This Row],[31]]="WSKAŹNIK SPECYFICZNY","nie zdefinowano",HRF[[#This Row],[32]]*#REF!+#REF!*#REF!+#REF!*#REF!)</f>
        <v>#REF!</v>
      </c>
      <c r="AB149" s="57" t="e">
        <f>IF(HRF[[#This Row],[31]]="WSKAŹNIK SPECYFICZNY",HRF[[#This Row],[15]]*#REF!,HRF[[#This Row],[32]]*#REF!+#REF!*#REF!+#REF!*#REF!)</f>
        <v>#REF!</v>
      </c>
      <c r="AD149" s="4">
        <f>HRF[[#This Row],[26]]*HRF[[#This Row],[25]]</f>
        <v>0</v>
      </c>
      <c r="AE149" s="4">
        <f>HRF[[#This Row],[27]]*HRF[[#This Row],[25]]</f>
        <v>0</v>
      </c>
      <c r="AF149" s="4">
        <f>HRF[[#This Row],[28]]*HRF[[#This Row],[25]]</f>
        <v>0</v>
      </c>
      <c r="AG149" s="4">
        <f>HRF[[#This Row],[29]]*HRF[[#This Row],[25]]</f>
        <v>0</v>
      </c>
      <c r="AH149" s="4">
        <f>IF(AND(HRF[[#This Row],[6]]="G",HRF[[#This Row],[14]]="nierozpoczęte")=TRUE,1,0)</f>
        <v>0</v>
      </c>
      <c r="AI149" s="4">
        <f>IF(AND(HRF[[#This Row],[6]]="G",HRF[[#This Row],[14]]="w trakcie realizacji ")=TRUE,1,0)</f>
        <v>1</v>
      </c>
      <c r="AJ149" s="4">
        <f>IF(AND(HRF[[#This Row],[6]]="G",HRF[[#This Row],[14]]="zrealizowane")=TRUE,1,0)</f>
        <v>0</v>
      </c>
      <c r="AK149" s="4">
        <f>IF(AND(HRF[[#This Row],[6]]="G",HRF[[#This Row],[14]]="wstrzymane")=TRUE,1,0)</f>
        <v>0</v>
      </c>
      <c r="AL149" s="4">
        <f>IF(AND(HRF[[#This Row],[6]]="G",HRF[[#This Row],[14]]="anulowane")=TRUE,1,0)</f>
        <v>0</v>
      </c>
      <c r="AM149" s="4">
        <f>IF(AND(HRF[[#This Row],[6]]="P",HRF[[#This Row],[14]]="nierozpoczęte")=TRUE,1,0)</f>
        <v>0</v>
      </c>
      <c r="AN149" s="4">
        <f>IF(AND(HRF[[#This Row],[6]]="P",HRF[[#This Row],[14]]="w trakcie realizacji ")=TRUE,1,0)</f>
        <v>0</v>
      </c>
      <c r="AO149" s="4">
        <f>IF(AND(HRF[[#This Row],[6]]="P",HRF[[#This Row],[14]]="zrealizowane")=TRUE,1,0)</f>
        <v>0</v>
      </c>
      <c r="AP149" s="4">
        <f>IF(AND(HRF[[#This Row],[6]]="P",HRF[[#This Row],[14]]="wstrzymane")=TRUE,1,0)</f>
        <v>0</v>
      </c>
      <c r="AQ149" s="4">
        <f>IF(AND(HRF[[#This Row],[6]]="P",HRF[[#This Row],[14]]="anulowane")=TRUE,1,0)</f>
        <v>0</v>
      </c>
    </row>
    <row r="150" spans="2:43" s="1" customFormat="1" ht="24">
      <c r="B150" s="124">
        <v>25</v>
      </c>
      <c r="C150" s="119" t="s">
        <v>15</v>
      </c>
      <c r="D150" s="111" t="s">
        <v>482</v>
      </c>
      <c r="E150" s="112" t="s">
        <v>483</v>
      </c>
      <c r="F150" s="120" t="s">
        <v>411</v>
      </c>
      <c r="G150" s="120" t="s">
        <v>23</v>
      </c>
      <c r="H150" s="121">
        <v>2016</v>
      </c>
      <c r="I150" s="121">
        <v>2021</v>
      </c>
      <c r="J150" s="122">
        <v>22000000</v>
      </c>
      <c r="K150" s="123"/>
      <c r="L150" s="123"/>
      <c r="M150" s="123">
        <v>90</v>
      </c>
      <c r="N150" s="64" t="s">
        <v>207</v>
      </c>
      <c r="O150" s="115"/>
      <c r="P150" s="116"/>
      <c r="Q150" s="114"/>
      <c r="R150" s="117"/>
      <c r="S150" s="117"/>
      <c r="T150" s="117"/>
      <c r="U150" s="117"/>
      <c r="V150" s="117">
        <f>SUM(R150:U150)</f>
        <v>0</v>
      </c>
      <c r="W150" s="113"/>
      <c r="X150" s="113"/>
      <c r="Y150" s="118" t="e">
        <f>IF(HRF[[#This Row],[31]]="WSKAŹNIK SPECYFICZNY",HRF[[#This Row],[15]]*#REF!,HRF[[#This Row],[32]]*#REF!+#REF!*#REF!+#REF!*#REF!)</f>
        <v>#REF!</v>
      </c>
      <c r="Z150" s="118" t="e">
        <f>IF(HRF[[#This Row],[31]]="WSKAŹNIK SPECYFICZNY","nie zdefinowano",HRF[[#This Row],[32]]*#REF!+#REF!*#REF!+#REF!*#REF!)</f>
        <v>#REF!</v>
      </c>
      <c r="AA150" s="118" t="e">
        <f>IF(HRF[[#This Row],[31]]="WSKAŹNIK SPECYFICZNY","nie zdefinowano",HRF[[#This Row],[32]]*#REF!+#REF!*#REF!+#REF!*#REF!)</f>
        <v>#REF!</v>
      </c>
      <c r="AB150" s="118" t="e">
        <f>IF(HRF[[#This Row],[31]]="WSKAŹNIK SPECYFICZNY",HRF[[#This Row],[15]]*#REF!,HRF[[#This Row],[32]]*#REF!+#REF!*#REF!+#REF!*#REF!)</f>
        <v>#REF!</v>
      </c>
      <c r="AD150" s="4">
        <f>HRF[[#This Row],[26]]*HRF[[#This Row],[25]]</f>
        <v>0</v>
      </c>
      <c r="AE150" s="4">
        <f>HRF[[#This Row],[27]]*HRF[[#This Row],[25]]</f>
        <v>0</v>
      </c>
      <c r="AF150" s="4">
        <f>HRF[[#This Row],[28]]*HRF[[#This Row],[25]]</f>
        <v>0</v>
      </c>
      <c r="AG150" s="4">
        <f>HRF[[#This Row],[29]]*HRF[[#This Row],[25]]</f>
        <v>0</v>
      </c>
      <c r="AH150" s="4">
        <f>IF(AND(HRF[[#This Row],[6]]="G",HRF[[#This Row],[14]]="nierozpoczęte")=TRUE,1,0)</f>
        <v>0</v>
      </c>
      <c r="AI150" s="4">
        <f>IF(AND(HRF[[#This Row],[6]]="G",HRF[[#This Row],[14]]="w trakcie realizacji ")=TRUE,1,0)</f>
        <v>0</v>
      </c>
      <c r="AJ150" s="4">
        <f>IF(AND(HRF[[#This Row],[6]]="G",HRF[[#This Row],[14]]="zrealizowane")=TRUE,1,0)</f>
        <v>0</v>
      </c>
      <c r="AK150" s="4">
        <f>IF(AND(HRF[[#This Row],[6]]="G",HRF[[#This Row],[14]]="wstrzymane")=TRUE,1,0)</f>
        <v>0</v>
      </c>
      <c r="AL150" s="4">
        <f>IF(AND(HRF[[#This Row],[6]]="G",HRF[[#This Row],[14]]="anulowane")=TRUE,1,0)</f>
        <v>0</v>
      </c>
      <c r="AM150" s="4">
        <f>IF(AND(HRF[[#This Row],[6]]="P",HRF[[#This Row],[14]]="nierozpoczęte")=TRUE,1,0)</f>
        <v>0</v>
      </c>
      <c r="AN150" s="4">
        <f>IF(AND(HRF[[#This Row],[6]]="P",HRF[[#This Row],[14]]="w trakcie realizacji ")=TRUE,1,0)</f>
        <v>0</v>
      </c>
      <c r="AO150" s="4">
        <f>IF(AND(HRF[[#This Row],[6]]="P",HRF[[#This Row],[14]]="zrealizowane")=TRUE,1,0)</f>
        <v>0</v>
      </c>
      <c r="AP150" s="4">
        <f>IF(AND(HRF[[#This Row],[6]]="P",HRF[[#This Row],[14]]="wstrzymane")=TRUE,1,0)</f>
        <v>0</v>
      </c>
      <c r="AQ150" s="4">
        <f>IF(AND(HRF[[#This Row],[6]]="P",HRF[[#This Row],[14]]="anulowane")=TRUE,1,0)</f>
        <v>0</v>
      </c>
    </row>
    <row r="151" spans="2:43" s="1" customFormat="1" ht="27" customHeight="1">
      <c r="B151" s="77" t="s">
        <v>188</v>
      </c>
      <c r="C151" s="5" t="s">
        <v>201</v>
      </c>
      <c r="D151" s="85" t="s">
        <v>418</v>
      </c>
      <c r="E151" s="85" t="s">
        <v>418</v>
      </c>
      <c r="F151" s="17" t="s">
        <v>210</v>
      </c>
      <c r="G151" s="18" t="s">
        <v>23</v>
      </c>
      <c r="H151" s="6">
        <v>2018</v>
      </c>
      <c r="I151" s="6">
        <v>2020</v>
      </c>
      <c r="J151" s="7">
        <v>1500000</v>
      </c>
      <c r="K151" s="49"/>
      <c r="L151" s="49"/>
      <c r="M151" s="49"/>
      <c r="N151" s="8" t="s">
        <v>419</v>
      </c>
      <c r="O151" s="72" t="s">
        <v>27</v>
      </c>
      <c r="P151" s="34"/>
      <c r="Q151" s="7"/>
      <c r="R151" s="35"/>
      <c r="S151" s="35"/>
      <c r="T151" s="35"/>
      <c r="U151" s="35"/>
      <c r="V151" s="35">
        <f t="shared" ref="V151" si="7">SUM(R151:U151)</f>
        <v>0</v>
      </c>
      <c r="W151" s="6"/>
      <c r="X151" s="6"/>
      <c r="Y151" s="56" t="e">
        <f>IF(HRF[[#This Row],[31]]="WSKAŹNIK SPECYFICZNY",HRF[[#This Row],[15]]*#REF!,HRF[[#This Row],[32]]*#REF!+#REF!*#REF!+#REF!*#REF!)</f>
        <v>#REF!</v>
      </c>
      <c r="Z151" s="56" t="e">
        <f>IF(HRF[[#This Row],[31]]="WSKAŹNIK SPECYFICZNY","nie zdefinowano",HRF[[#This Row],[32]]*#REF!+#REF!*#REF!+#REF!*#REF!)</f>
        <v>#REF!</v>
      </c>
      <c r="AA151" s="56" t="e">
        <f>IF(HRF[[#This Row],[31]]="WSKAŹNIK SPECYFICZNY","nie zdefinowano",HRF[[#This Row],[32]]*#REF!+#REF!*#REF!+#REF!*#REF!)</f>
        <v>#REF!</v>
      </c>
      <c r="AB151" s="56" t="e">
        <f>IF(HRF[[#This Row],[31]]="WSKAŹNIK SPECYFICZNY",HRF[[#This Row],[15]]*#REF!,HRF[[#This Row],[32]]*#REF!+#REF!*#REF!+#REF!*#REF!)</f>
        <v>#REF!</v>
      </c>
      <c r="AD151" s="4">
        <f>HRF[[#This Row],[26]]*HRF[[#This Row],[25]]</f>
        <v>0</v>
      </c>
      <c r="AE151" s="4">
        <f>HRF[[#This Row],[27]]*HRF[[#This Row],[25]]</f>
        <v>0</v>
      </c>
      <c r="AF151" s="4">
        <f>HRF[[#This Row],[28]]*HRF[[#This Row],[25]]</f>
        <v>0</v>
      </c>
      <c r="AG151" s="4">
        <f>HRF[[#This Row],[29]]*HRF[[#This Row],[25]]</f>
        <v>0</v>
      </c>
      <c r="AH151" s="4">
        <f>IF(AND(HRF[[#This Row],[6]]="G",HRF[[#This Row],[14]]="nierozpoczęte")=TRUE,1,0)</f>
        <v>0</v>
      </c>
      <c r="AI151" s="4">
        <f>IF(AND(HRF[[#This Row],[6]]="G",HRF[[#This Row],[14]]="w trakcie realizacji ")=TRUE,1,0)</f>
        <v>1</v>
      </c>
      <c r="AJ151" s="4">
        <f>IF(AND(HRF[[#This Row],[6]]="G",HRF[[#This Row],[14]]="zrealizowane")=TRUE,1,0)</f>
        <v>0</v>
      </c>
      <c r="AK151" s="4">
        <f>IF(AND(HRF[[#This Row],[6]]="G",HRF[[#This Row],[14]]="wstrzymane")=TRUE,1,0)</f>
        <v>0</v>
      </c>
      <c r="AL151" s="4">
        <f>IF(AND(HRF[[#This Row],[6]]="G",HRF[[#This Row],[14]]="anulowane")=TRUE,1,0)</f>
        <v>0</v>
      </c>
      <c r="AM151" s="4">
        <f>IF(AND(HRF[[#This Row],[6]]="P",HRF[[#This Row],[14]]="nierozpoczęte")=TRUE,1,0)</f>
        <v>0</v>
      </c>
      <c r="AN151" s="4">
        <f>IF(AND(HRF[[#This Row],[6]]="P",HRF[[#This Row],[14]]="w trakcie realizacji ")=TRUE,1,0)</f>
        <v>0</v>
      </c>
      <c r="AO151" s="4">
        <f>IF(AND(HRF[[#This Row],[6]]="P",HRF[[#This Row],[14]]="zrealizowane")=TRUE,1,0)</f>
        <v>0</v>
      </c>
      <c r="AP151" s="4">
        <f>IF(AND(HRF[[#This Row],[6]]="P",HRF[[#This Row],[14]]="wstrzymane")=TRUE,1,0)</f>
        <v>0</v>
      </c>
      <c r="AQ151" s="4">
        <f>IF(AND(HRF[[#This Row],[6]]="P",HRF[[#This Row],[14]]="anulowane")=TRUE,1,0)</f>
        <v>0</v>
      </c>
    </row>
    <row r="152" spans="2:43" s="1" customFormat="1" ht="28.5" customHeight="1">
      <c r="B152" s="77" t="s">
        <v>189</v>
      </c>
      <c r="C152" s="5" t="s">
        <v>201</v>
      </c>
      <c r="D152" s="85" t="s">
        <v>427</v>
      </c>
      <c r="E152" s="85" t="s">
        <v>427</v>
      </c>
      <c r="F152" s="17" t="s">
        <v>210</v>
      </c>
      <c r="G152" s="18" t="s">
        <v>23</v>
      </c>
      <c r="H152" s="6">
        <v>2014</v>
      </c>
      <c r="I152" s="6">
        <v>2019</v>
      </c>
      <c r="J152" s="7">
        <v>5350000</v>
      </c>
      <c r="K152" s="49" t="s">
        <v>186</v>
      </c>
      <c r="L152" s="49" t="s">
        <v>12</v>
      </c>
      <c r="M152" s="49" t="s">
        <v>186</v>
      </c>
      <c r="N152" s="8" t="s">
        <v>207</v>
      </c>
      <c r="O152" s="72" t="s">
        <v>27</v>
      </c>
      <c r="P152" s="34"/>
      <c r="Q152" s="7"/>
      <c r="R152" s="35"/>
      <c r="S152" s="35"/>
      <c r="T152" s="35"/>
      <c r="U152" s="35"/>
      <c r="V152" s="35">
        <f t="shared" ref="V152:V158" si="8">SUM(R152:U152)</f>
        <v>0</v>
      </c>
      <c r="W152" s="6"/>
      <c r="X152" s="6"/>
      <c r="Y152" s="56" t="e">
        <f>IF(HRF[[#This Row],[31]]="WSKAŹNIK SPECYFICZNY",HRF[[#This Row],[15]]*#REF!,HRF[[#This Row],[32]]*#REF!+#REF!*#REF!+#REF!*#REF!)</f>
        <v>#REF!</v>
      </c>
      <c r="Z152" s="56" t="e">
        <f>IF(HRF[[#This Row],[31]]="WSKAŹNIK SPECYFICZNY","nie zdefinowano",HRF[[#This Row],[32]]*#REF!+#REF!*#REF!+#REF!*#REF!)</f>
        <v>#REF!</v>
      </c>
      <c r="AA152" s="56" t="e">
        <f>IF(HRF[[#This Row],[31]]="WSKAŹNIK SPECYFICZNY","nie zdefinowano",HRF[[#This Row],[32]]*#REF!+#REF!*#REF!+#REF!*#REF!)</f>
        <v>#REF!</v>
      </c>
      <c r="AB152" s="56" t="e">
        <f>IF(HRF[[#This Row],[31]]="WSKAŹNIK SPECYFICZNY",HRF[[#This Row],[15]]*#REF!,HRF[[#This Row],[32]]*#REF!+#REF!*#REF!+#REF!*#REF!)</f>
        <v>#REF!</v>
      </c>
      <c r="AD152" s="4">
        <f>HRF[[#This Row],[26]]*HRF[[#This Row],[25]]</f>
        <v>0</v>
      </c>
      <c r="AE152" s="4">
        <f>HRF[[#This Row],[27]]*HRF[[#This Row],[25]]</f>
        <v>0</v>
      </c>
      <c r="AF152" s="4">
        <f>HRF[[#This Row],[28]]*HRF[[#This Row],[25]]</f>
        <v>0</v>
      </c>
      <c r="AG152" s="4">
        <f>HRF[[#This Row],[29]]*HRF[[#This Row],[25]]</f>
        <v>0</v>
      </c>
      <c r="AH152" s="4">
        <f>IF(AND(HRF[[#This Row],[6]]="G",HRF[[#This Row],[14]]="nierozpoczęte")=TRUE,1,0)</f>
        <v>0</v>
      </c>
      <c r="AI152" s="4">
        <f>IF(AND(HRF[[#This Row],[6]]="G",HRF[[#This Row],[14]]="w trakcie realizacji ")=TRUE,1,0)</f>
        <v>1</v>
      </c>
      <c r="AJ152" s="4">
        <f>IF(AND(HRF[[#This Row],[6]]="G",HRF[[#This Row],[14]]="zrealizowane")=TRUE,1,0)</f>
        <v>0</v>
      </c>
      <c r="AK152" s="4">
        <f>IF(AND(HRF[[#This Row],[6]]="G",HRF[[#This Row],[14]]="wstrzymane")=TRUE,1,0)</f>
        <v>0</v>
      </c>
      <c r="AL152" s="4">
        <f>IF(AND(HRF[[#This Row],[6]]="G",HRF[[#This Row],[14]]="anulowane")=TRUE,1,0)</f>
        <v>0</v>
      </c>
      <c r="AM152" s="4">
        <f>IF(AND(HRF[[#This Row],[6]]="P",HRF[[#This Row],[14]]="nierozpoczęte")=TRUE,1,0)</f>
        <v>0</v>
      </c>
      <c r="AN152" s="4">
        <f>IF(AND(HRF[[#This Row],[6]]="P",HRF[[#This Row],[14]]="w trakcie realizacji ")=TRUE,1,0)</f>
        <v>0</v>
      </c>
      <c r="AO152" s="4">
        <f>IF(AND(HRF[[#This Row],[6]]="P",HRF[[#This Row],[14]]="zrealizowane")=TRUE,1,0)</f>
        <v>0</v>
      </c>
      <c r="AP152" s="4">
        <f>IF(AND(HRF[[#This Row],[6]]="P",HRF[[#This Row],[14]]="wstrzymane")=TRUE,1,0)</f>
        <v>0</v>
      </c>
      <c r="AQ152" s="4">
        <f>IF(AND(HRF[[#This Row],[6]]="P",HRF[[#This Row],[14]]="anulowane")=TRUE,1,0)</f>
        <v>0</v>
      </c>
    </row>
    <row r="153" spans="2:43" s="1" customFormat="1" ht="36">
      <c r="B153" s="77" t="s">
        <v>190</v>
      </c>
      <c r="C153" s="5" t="s">
        <v>201</v>
      </c>
      <c r="D153" s="85" t="s">
        <v>428</v>
      </c>
      <c r="E153" s="85" t="s">
        <v>428</v>
      </c>
      <c r="F153" s="17" t="s">
        <v>210</v>
      </c>
      <c r="G153" s="18" t="s">
        <v>23</v>
      </c>
      <c r="H153" s="6">
        <v>2014</v>
      </c>
      <c r="I153" s="6">
        <v>2019</v>
      </c>
      <c r="J153" s="7">
        <v>22300000</v>
      </c>
      <c r="K153" s="49" t="s">
        <v>186</v>
      </c>
      <c r="L153" s="49" t="s">
        <v>12</v>
      </c>
      <c r="M153" s="49" t="s">
        <v>186</v>
      </c>
      <c r="N153" s="8" t="s">
        <v>207</v>
      </c>
      <c r="O153" s="72" t="s">
        <v>27</v>
      </c>
      <c r="P153" s="34"/>
      <c r="Q153" s="7"/>
      <c r="R153" s="35"/>
      <c r="S153" s="35"/>
      <c r="T153" s="35"/>
      <c r="U153" s="35"/>
      <c r="V153" s="35">
        <f t="shared" si="8"/>
        <v>0</v>
      </c>
      <c r="W153" s="6"/>
      <c r="X153" s="6"/>
      <c r="Y153" s="56" t="e">
        <f>IF(HRF[[#This Row],[31]]="WSKAŹNIK SPECYFICZNY",HRF[[#This Row],[15]]*#REF!,HRF[[#This Row],[32]]*#REF!+#REF!*#REF!+#REF!*#REF!)</f>
        <v>#REF!</v>
      </c>
      <c r="Z153" s="56" t="e">
        <f>IF(HRF[[#This Row],[31]]="WSKAŹNIK SPECYFICZNY","nie zdefinowano",HRF[[#This Row],[32]]*#REF!+#REF!*#REF!+#REF!*#REF!)</f>
        <v>#REF!</v>
      </c>
      <c r="AA153" s="56" t="e">
        <f>IF(HRF[[#This Row],[31]]="WSKAŹNIK SPECYFICZNY","nie zdefinowano",HRF[[#This Row],[32]]*#REF!+#REF!*#REF!+#REF!*#REF!)</f>
        <v>#REF!</v>
      </c>
      <c r="AB153" s="56" t="e">
        <f>IF(HRF[[#This Row],[31]]="WSKAŹNIK SPECYFICZNY",HRF[[#This Row],[15]]*#REF!,HRF[[#This Row],[32]]*#REF!+#REF!*#REF!+#REF!*#REF!)</f>
        <v>#REF!</v>
      </c>
      <c r="AD153" s="4">
        <f>HRF[[#This Row],[26]]*HRF[[#This Row],[25]]</f>
        <v>0</v>
      </c>
      <c r="AE153" s="4">
        <f>HRF[[#This Row],[27]]*HRF[[#This Row],[25]]</f>
        <v>0</v>
      </c>
      <c r="AF153" s="4">
        <f>HRF[[#This Row],[28]]*HRF[[#This Row],[25]]</f>
        <v>0</v>
      </c>
      <c r="AG153" s="4">
        <f>HRF[[#This Row],[29]]*HRF[[#This Row],[25]]</f>
        <v>0</v>
      </c>
      <c r="AH153" s="4">
        <f>IF(AND(HRF[[#This Row],[6]]="G",HRF[[#This Row],[14]]="nierozpoczęte")=TRUE,1,0)</f>
        <v>0</v>
      </c>
      <c r="AI153" s="4">
        <f>IF(AND(HRF[[#This Row],[6]]="G",HRF[[#This Row],[14]]="w trakcie realizacji ")=TRUE,1,0)</f>
        <v>1</v>
      </c>
      <c r="AJ153" s="4">
        <f>IF(AND(HRF[[#This Row],[6]]="G",HRF[[#This Row],[14]]="zrealizowane")=TRUE,1,0)</f>
        <v>0</v>
      </c>
      <c r="AK153" s="4">
        <f>IF(AND(HRF[[#This Row],[6]]="G",HRF[[#This Row],[14]]="wstrzymane")=TRUE,1,0)</f>
        <v>0</v>
      </c>
      <c r="AL153" s="4">
        <f>IF(AND(HRF[[#This Row],[6]]="G",HRF[[#This Row],[14]]="anulowane")=TRUE,1,0)</f>
        <v>0</v>
      </c>
      <c r="AM153" s="4">
        <f>IF(AND(HRF[[#This Row],[6]]="P",HRF[[#This Row],[14]]="nierozpoczęte")=TRUE,1,0)</f>
        <v>0</v>
      </c>
      <c r="AN153" s="4">
        <f>IF(AND(HRF[[#This Row],[6]]="P",HRF[[#This Row],[14]]="w trakcie realizacji ")=TRUE,1,0)</f>
        <v>0</v>
      </c>
      <c r="AO153" s="4">
        <f>IF(AND(HRF[[#This Row],[6]]="P",HRF[[#This Row],[14]]="zrealizowane")=TRUE,1,0)</f>
        <v>0</v>
      </c>
      <c r="AP153" s="4">
        <f>IF(AND(HRF[[#This Row],[6]]="P",HRF[[#This Row],[14]]="wstrzymane")=TRUE,1,0)</f>
        <v>0</v>
      </c>
      <c r="AQ153" s="4">
        <f>IF(AND(HRF[[#This Row],[6]]="P",HRF[[#This Row],[14]]="anulowane")=TRUE,1,0)</f>
        <v>0</v>
      </c>
    </row>
    <row r="154" spans="2:43" ht="24">
      <c r="B154" s="77" t="s">
        <v>191</v>
      </c>
      <c r="C154" s="5" t="s">
        <v>201</v>
      </c>
      <c r="D154" s="85" t="s">
        <v>429</v>
      </c>
      <c r="E154" s="85" t="s">
        <v>429</v>
      </c>
      <c r="F154" s="17" t="s">
        <v>210</v>
      </c>
      <c r="G154" s="18" t="s">
        <v>23</v>
      </c>
      <c r="H154" s="6">
        <v>2015</v>
      </c>
      <c r="I154" s="6">
        <v>2020</v>
      </c>
      <c r="J154" s="7">
        <v>10000000</v>
      </c>
      <c r="K154" s="49" t="s">
        <v>12</v>
      </c>
      <c r="L154" s="49" t="s">
        <v>12</v>
      </c>
      <c r="M154" s="49">
        <v>231</v>
      </c>
      <c r="N154" s="8" t="s">
        <v>207</v>
      </c>
      <c r="O154" s="72" t="s">
        <v>27</v>
      </c>
      <c r="P154" s="34"/>
      <c r="Q154" s="7"/>
      <c r="R154" s="35"/>
      <c r="S154" s="35"/>
      <c r="T154" s="35"/>
      <c r="U154" s="35"/>
      <c r="V154" s="35">
        <f t="shared" si="8"/>
        <v>0</v>
      </c>
      <c r="W154" s="6"/>
      <c r="X154" s="6"/>
      <c r="Y154" s="56" t="e">
        <f>IF(HRF[[#This Row],[31]]="WSKAŹNIK SPECYFICZNY",HRF[[#This Row],[15]]*#REF!,HRF[[#This Row],[32]]*#REF!+#REF!*#REF!+#REF!*#REF!)</f>
        <v>#REF!</v>
      </c>
      <c r="Z154" s="56" t="e">
        <f>IF(HRF[[#This Row],[31]]="WSKAŹNIK SPECYFICZNY","nie zdefinowano",HRF[[#This Row],[32]]*#REF!+#REF!*#REF!+#REF!*#REF!)</f>
        <v>#REF!</v>
      </c>
      <c r="AA154" s="56" t="e">
        <f>IF(HRF[[#This Row],[31]]="WSKAŹNIK SPECYFICZNY","nie zdefinowano",HRF[[#This Row],[32]]*#REF!+#REF!*#REF!+#REF!*#REF!)</f>
        <v>#REF!</v>
      </c>
      <c r="AB154" s="56" t="e">
        <f>IF(HRF[[#This Row],[31]]="WSKAŹNIK SPECYFICZNY",HRF[[#This Row],[15]]*#REF!,HRF[[#This Row],[32]]*#REF!+#REF!*#REF!+#REF!*#REF!)</f>
        <v>#REF!</v>
      </c>
      <c r="AD154" s="4">
        <f>HRF[[#This Row],[26]]*HRF[[#This Row],[25]]</f>
        <v>0</v>
      </c>
      <c r="AE154" s="4">
        <f>HRF[[#This Row],[27]]*HRF[[#This Row],[25]]</f>
        <v>0</v>
      </c>
      <c r="AF154" s="4">
        <f>HRF[[#This Row],[28]]*HRF[[#This Row],[25]]</f>
        <v>0</v>
      </c>
      <c r="AG154" s="4">
        <f>HRF[[#This Row],[29]]*HRF[[#This Row],[25]]</f>
        <v>0</v>
      </c>
      <c r="AH154" s="4">
        <f>IF(AND(HRF[[#This Row],[6]]="G",HRF[[#This Row],[14]]="nierozpoczęte")=TRUE,1,0)</f>
        <v>0</v>
      </c>
      <c r="AI154" s="4">
        <f>IF(AND(HRF[[#This Row],[6]]="G",HRF[[#This Row],[14]]="w trakcie realizacji ")=TRUE,1,0)</f>
        <v>1</v>
      </c>
      <c r="AJ154" s="4">
        <f>IF(AND(HRF[[#This Row],[6]]="G",HRF[[#This Row],[14]]="zrealizowane")=TRUE,1,0)</f>
        <v>0</v>
      </c>
      <c r="AK154" s="4">
        <f>IF(AND(HRF[[#This Row],[6]]="G",HRF[[#This Row],[14]]="wstrzymane")=TRUE,1,0)</f>
        <v>0</v>
      </c>
      <c r="AL154" s="4">
        <f>IF(AND(HRF[[#This Row],[6]]="G",HRF[[#This Row],[14]]="anulowane")=TRUE,1,0)</f>
        <v>0</v>
      </c>
      <c r="AM154" s="4">
        <f>IF(AND(HRF[[#This Row],[6]]="P",HRF[[#This Row],[14]]="nierozpoczęte")=TRUE,1,0)</f>
        <v>0</v>
      </c>
      <c r="AN154" s="4">
        <f>IF(AND(HRF[[#This Row],[6]]="P",HRF[[#This Row],[14]]="w trakcie realizacji ")=TRUE,1,0)</f>
        <v>0</v>
      </c>
      <c r="AO154" s="4">
        <f>IF(AND(HRF[[#This Row],[6]]="P",HRF[[#This Row],[14]]="zrealizowane")=TRUE,1,0)</f>
        <v>0</v>
      </c>
      <c r="AP154" s="4">
        <f>IF(AND(HRF[[#This Row],[6]]="P",HRF[[#This Row],[14]]="wstrzymane")=TRUE,1,0)</f>
        <v>0</v>
      </c>
      <c r="AQ154" s="4">
        <f>IF(AND(HRF[[#This Row],[6]]="P",HRF[[#This Row],[14]]="anulowane")=TRUE,1,0)</f>
        <v>0</v>
      </c>
    </row>
    <row r="155" spans="2:43" ht="24">
      <c r="B155" s="77" t="s">
        <v>188</v>
      </c>
      <c r="C155" s="5" t="s">
        <v>203</v>
      </c>
      <c r="D155" s="84" t="s">
        <v>465</v>
      </c>
      <c r="E155" s="85" t="s">
        <v>430</v>
      </c>
      <c r="F155" s="17" t="s">
        <v>411</v>
      </c>
      <c r="G155" s="18" t="s">
        <v>23</v>
      </c>
      <c r="H155" s="6">
        <v>2014</v>
      </c>
      <c r="I155" s="6">
        <v>2016</v>
      </c>
      <c r="J155" s="7">
        <v>316000</v>
      </c>
      <c r="K155" s="49" t="s">
        <v>186</v>
      </c>
      <c r="L155" s="49">
        <v>0</v>
      </c>
      <c r="M155" s="49" t="s">
        <v>186</v>
      </c>
      <c r="N155" s="8" t="s">
        <v>239</v>
      </c>
      <c r="O155" s="72" t="s">
        <v>28</v>
      </c>
      <c r="P155" s="34">
        <v>1</v>
      </c>
      <c r="Q155" s="7"/>
      <c r="R155" s="35"/>
      <c r="S155" s="35"/>
      <c r="T155" s="35"/>
      <c r="U155" s="35"/>
      <c r="V155" s="35">
        <f t="shared" si="8"/>
        <v>0</v>
      </c>
      <c r="W155" s="6" t="s">
        <v>97</v>
      </c>
      <c r="X155" s="6"/>
      <c r="Y155" s="56" t="e">
        <f>IF(HRF[[#This Row],[31]]="WSKAŹNIK SPECYFICZNY",HRF[[#This Row],[15]]*#REF!,HRF[[#This Row],[32]]*#REF!+#REF!*#REF!+#REF!*#REF!)</f>
        <v>#REF!</v>
      </c>
      <c r="Z155" s="56" t="e">
        <f>IF(HRF[[#This Row],[31]]="WSKAŹNIK SPECYFICZNY","nie zdefinowano",HRF[[#This Row],[32]]*#REF!+#REF!*#REF!+#REF!*#REF!)</f>
        <v>#REF!</v>
      </c>
      <c r="AA155" s="56" t="e">
        <f>IF(HRF[[#This Row],[31]]="WSKAŹNIK SPECYFICZNY","nie zdefinowano",HRF[[#This Row],[32]]*#REF!+#REF!*#REF!+#REF!*#REF!)</f>
        <v>#REF!</v>
      </c>
      <c r="AB155" s="56" t="e">
        <f>IF(HRF[[#This Row],[31]]="WSKAŹNIK SPECYFICZNY",HRF[[#This Row],[15]]*#REF!,HRF[[#This Row],[32]]*#REF!+#REF!*#REF!+#REF!*#REF!)</f>
        <v>#REF!</v>
      </c>
      <c r="AD155" s="4">
        <f>HRF[[#This Row],[26]]*HRF[[#This Row],[25]]</f>
        <v>0</v>
      </c>
      <c r="AE155" s="4">
        <f>HRF[[#This Row],[27]]*HRF[[#This Row],[25]]</f>
        <v>0</v>
      </c>
      <c r="AF155" s="4">
        <f>HRF[[#This Row],[28]]*HRF[[#This Row],[25]]</f>
        <v>0</v>
      </c>
      <c r="AG155" s="4">
        <f>HRF[[#This Row],[29]]*HRF[[#This Row],[25]]</f>
        <v>0</v>
      </c>
      <c r="AH155" s="4">
        <f>IF(AND(HRF[[#This Row],[6]]="G",HRF[[#This Row],[14]]="nierozpoczęte")=TRUE,1,0)</f>
        <v>0</v>
      </c>
      <c r="AI155" s="4">
        <f>IF(AND(HRF[[#This Row],[6]]="G",HRF[[#This Row],[14]]="w trakcie realizacji ")=TRUE,1,0)</f>
        <v>0</v>
      </c>
      <c r="AJ155" s="4">
        <f>IF(AND(HRF[[#This Row],[6]]="G",HRF[[#This Row],[14]]="zrealizowane")=TRUE,1,0)</f>
        <v>1</v>
      </c>
      <c r="AK155" s="4">
        <f>IF(AND(HRF[[#This Row],[6]]="G",HRF[[#This Row],[14]]="wstrzymane")=TRUE,1,0)</f>
        <v>0</v>
      </c>
      <c r="AL155" s="4">
        <f>IF(AND(HRF[[#This Row],[6]]="G",HRF[[#This Row],[14]]="anulowane")=TRUE,1,0)</f>
        <v>0</v>
      </c>
      <c r="AM155" s="4">
        <f>IF(AND(HRF[[#This Row],[6]]="P",HRF[[#This Row],[14]]="nierozpoczęte")=TRUE,1,0)</f>
        <v>0</v>
      </c>
      <c r="AN155" s="4">
        <f>IF(AND(HRF[[#This Row],[6]]="P",HRF[[#This Row],[14]]="w trakcie realizacji ")=TRUE,1,0)</f>
        <v>0</v>
      </c>
      <c r="AO155" s="4">
        <f>IF(AND(HRF[[#This Row],[6]]="P",HRF[[#This Row],[14]]="zrealizowane")=TRUE,1,0)</f>
        <v>0</v>
      </c>
      <c r="AP155" s="4">
        <f>IF(AND(HRF[[#This Row],[6]]="P",HRF[[#This Row],[14]]="wstrzymane")=TRUE,1,0)</f>
        <v>0</v>
      </c>
      <c r="AQ155" s="4">
        <f>IF(AND(HRF[[#This Row],[6]]="P",HRF[[#This Row],[14]]="anulowane")=TRUE,1,0)</f>
        <v>0</v>
      </c>
    </row>
    <row r="156" spans="2:43" ht="24">
      <c r="B156" s="77" t="s">
        <v>189</v>
      </c>
      <c r="C156" s="5" t="s">
        <v>203</v>
      </c>
      <c r="D156" s="84" t="s">
        <v>465</v>
      </c>
      <c r="E156" s="85" t="s">
        <v>431</v>
      </c>
      <c r="F156" s="17" t="s">
        <v>411</v>
      </c>
      <c r="G156" s="18" t="s">
        <v>23</v>
      </c>
      <c r="H156" s="6">
        <v>2015</v>
      </c>
      <c r="I156" s="6">
        <v>2018</v>
      </c>
      <c r="J156" s="7">
        <v>94687</v>
      </c>
      <c r="K156" s="49" t="s">
        <v>186</v>
      </c>
      <c r="L156" s="49" t="s">
        <v>12</v>
      </c>
      <c r="M156" s="49" t="s">
        <v>186</v>
      </c>
      <c r="N156" s="8" t="s">
        <v>239</v>
      </c>
      <c r="O156" s="72" t="s">
        <v>27</v>
      </c>
      <c r="P156" s="34"/>
      <c r="Q156" s="7"/>
      <c r="R156" s="35"/>
      <c r="S156" s="35"/>
      <c r="T156" s="35"/>
      <c r="U156" s="35"/>
      <c r="V156" s="35">
        <f t="shared" si="8"/>
        <v>0</v>
      </c>
      <c r="W156" s="6"/>
      <c r="X156" s="6"/>
      <c r="Y156" s="56" t="e">
        <f>IF(HRF[[#This Row],[31]]="WSKAŹNIK SPECYFICZNY",HRF[[#This Row],[15]]*#REF!,HRF[[#This Row],[32]]*#REF!+#REF!*#REF!+#REF!*#REF!)</f>
        <v>#REF!</v>
      </c>
      <c r="Z156" s="56" t="e">
        <f>IF(HRF[[#This Row],[31]]="WSKAŹNIK SPECYFICZNY","nie zdefinowano",HRF[[#This Row],[32]]*#REF!+#REF!*#REF!+#REF!*#REF!)</f>
        <v>#REF!</v>
      </c>
      <c r="AA156" s="56" t="e">
        <f>IF(HRF[[#This Row],[31]]="WSKAŹNIK SPECYFICZNY","nie zdefinowano",HRF[[#This Row],[32]]*#REF!+#REF!*#REF!+#REF!*#REF!)</f>
        <v>#REF!</v>
      </c>
      <c r="AB156" s="56" t="e">
        <f>IF(HRF[[#This Row],[31]]="WSKAŹNIK SPECYFICZNY",HRF[[#This Row],[15]]*#REF!,HRF[[#This Row],[32]]*#REF!+#REF!*#REF!+#REF!*#REF!)</f>
        <v>#REF!</v>
      </c>
      <c r="AD156" s="4">
        <f>HRF[[#This Row],[26]]*HRF[[#This Row],[25]]</f>
        <v>0</v>
      </c>
      <c r="AE156" s="4">
        <f>HRF[[#This Row],[27]]*HRF[[#This Row],[25]]</f>
        <v>0</v>
      </c>
      <c r="AF156" s="4">
        <f>HRF[[#This Row],[28]]*HRF[[#This Row],[25]]</f>
        <v>0</v>
      </c>
      <c r="AG156" s="4">
        <f>HRF[[#This Row],[29]]*HRF[[#This Row],[25]]</f>
        <v>0</v>
      </c>
      <c r="AH156" s="4">
        <f>IF(AND(HRF[[#This Row],[6]]="G",HRF[[#This Row],[14]]="nierozpoczęte")=TRUE,1,0)</f>
        <v>0</v>
      </c>
      <c r="AI156" s="4">
        <f>IF(AND(HRF[[#This Row],[6]]="G",HRF[[#This Row],[14]]="w trakcie realizacji ")=TRUE,1,0)</f>
        <v>1</v>
      </c>
      <c r="AJ156" s="4">
        <f>IF(AND(HRF[[#This Row],[6]]="G",HRF[[#This Row],[14]]="zrealizowane")=TRUE,1,0)</f>
        <v>0</v>
      </c>
      <c r="AK156" s="4">
        <f>IF(AND(HRF[[#This Row],[6]]="G",HRF[[#This Row],[14]]="wstrzymane")=TRUE,1,0)</f>
        <v>0</v>
      </c>
      <c r="AL156" s="4">
        <f>IF(AND(HRF[[#This Row],[6]]="G",HRF[[#This Row],[14]]="anulowane")=TRUE,1,0)</f>
        <v>0</v>
      </c>
      <c r="AM156" s="4">
        <f>IF(AND(HRF[[#This Row],[6]]="P",HRF[[#This Row],[14]]="nierozpoczęte")=TRUE,1,0)</f>
        <v>0</v>
      </c>
      <c r="AN156" s="4">
        <f>IF(AND(HRF[[#This Row],[6]]="P",HRF[[#This Row],[14]]="w trakcie realizacji ")=TRUE,1,0)</f>
        <v>0</v>
      </c>
      <c r="AO156" s="4">
        <f>IF(AND(HRF[[#This Row],[6]]="P",HRF[[#This Row],[14]]="zrealizowane")=TRUE,1,0)</f>
        <v>0</v>
      </c>
      <c r="AP156" s="4">
        <f>IF(AND(HRF[[#This Row],[6]]="P",HRF[[#This Row],[14]]="wstrzymane")=TRUE,1,0)</f>
        <v>0</v>
      </c>
      <c r="AQ156" s="4">
        <f>IF(AND(HRF[[#This Row],[6]]="P",HRF[[#This Row],[14]]="anulowane")=TRUE,1,0)</f>
        <v>0</v>
      </c>
    </row>
    <row r="157" spans="2:43" ht="36">
      <c r="B157" s="77" t="s">
        <v>190</v>
      </c>
      <c r="C157" s="5" t="s">
        <v>203</v>
      </c>
      <c r="D157" s="84" t="s">
        <v>465</v>
      </c>
      <c r="E157" s="85" t="s">
        <v>432</v>
      </c>
      <c r="F157" s="17" t="s">
        <v>411</v>
      </c>
      <c r="G157" s="18" t="s">
        <v>23</v>
      </c>
      <c r="H157" s="6">
        <v>2018</v>
      </c>
      <c r="I157" s="6">
        <v>2019</v>
      </c>
      <c r="J157" s="7">
        <v>856877.62</v>
      </c>
      <c r="K157" s="49" t="s">
        <v>186</v>
      </c>
      <c r="L157" s="49" t="s">
        <v>12</v>
      </c>
      <c r="M157" s="49" t="s">
        <v>186</v>
      </c>
      <c r="N157" s="8" t="s">
        <v>207</v>
      </c>
      <c r="O157" s="72" t="s">
        <v>27</v>
      </c>
      <c r="P157" s="34"/>
      <c r="Q157" s="7"/>
      <c r="R157" s="35"/>
      <c r="S157" s="35"/>
      <c r="T157" s="35"/>
      <c r="U157" s="35"/>
      <c r="V157" s="35">
        <f t="shared" si="8"/>
        <v>0</v>
      </c>
      <c r="W157" s="6"/>
      <c r="X157" s="6"/>
      <c r="Y157" s="56" t="e">
        <f>IF(HRF[[#This Row],[31]]="WSKAŹNIK SPECYFICZNY",HRF[[#This Row],[15]]*#REF!,HRF[[#This Row],[32]]*#REF!+#REF!*#REF!+#REF!*#REF!)</f>
        <v>#REF!</v>
      </c>
      <c r="Z157" s="56" t="e">
        <f>IF(HRF[[#This Row],[31]]="WSKAŹNIK SPECYFICZNY","nie zdefinowano",HRF[[#This Row],[32]]*#REF!+#REF!*#REF!+#REF!*#REF!)</f>
        <v>#REF!</v>
      </c>
      <c r="AA157" s="56" t="e">
        <f>IF(HRF[[#This Row],[31]]="WSKAŹNIK SPECYFICZNY","nie zdefinowano",HRF[[#This Row],[32]]*#REF!+#REF!*#REF!+#REF!*#REF!)</f>
        <v>#REF!</v>
      </c>
      <c r="AB157" s="56" t="e">
        <f>IF(HRF[[#This Row],[31]]="WSKAŹNIK SPECYFICZNY",HRF[[#This Row],[15]]*#REF!,HRF[[#This Row],[32]]*#REF!+#REF!*#REF!+#REF!*#REF!)</f>
        <v>#REF!</v>
      </c>
      <c r="AD157" s="4">
        <f>HRF[[#This Row],[26]]*HRF[[#This Row],[25]]</f>
        <v>0</v>
      </c>
      <c r="AE157" s="4">
        <f>HRF[[#This Row],[27]]*HRF[[#This Row],[25]]</f>
        <v>0</v>
      </c>
      <c r="AF157" s="4">
        <f>HRF[[#This Row],[28]]*HRF[[#This Row],[25]]</f>
        <v>0</v>
      </c>
      <c r="AG157" s="4">
        <f>HRF[[#This Row],[29]]*HRF[[#This Row],[25]]</f>
        <v>0</v>
      </c>
      <c r="AH157" s="4">
        <f>IF(AND(HRF[[#This Row],[6]]="G",HRF[[#This Row],[14]]="nierozpoczęte")=TRUE,1,0)</f>
        <v>0</v>
      </c>
      <c r="AI157" s="4">
        <f>IF(AND(HRF[[#This Row],[6]]="G",HRF[[#This Row],[14]]="w trakcie realizacji ")=TRUE,1,0)</f>
        <v>1</v>
      </c>
      <c r="AJ157" s="4">
        <f>IF(AND(HRF[[#This Row],[6]]="G",HRF[[#This Row],[14]]="zrealizowane")=TRUE,1,0)</f>
        <v>0</v>
      </c>
      <c r="AK157" s="4">
        <f>IF(AND(HRF[[#This Row],[6]]="G",HRF[[#This Row],[14]]="wstrzymane")=TRUE,1,0)</f>
        <v>0</v>
      </c>
      <c r="AL157" s="4">
        <f>IF(AND(HRF[[#This Row],[6]]="G",HRF[[#This Row],[14]]="anulowane")=TRUE,1,0)</f>
        <v>0</v>
      </c>
      <c r="AM157" s="4">
        <f>IF(AND(HRF[[#This Row],[6]]="P",HRF[[#This Row],[14]]="nierozpoczęte")=TRUE,1,0)</f>
        <v>0</v>
      </c>
      <c r="AN157" s="4">
        <f>IF(AND(HRF[[#This Row],[6]]="P",HRF[[#This Row],[14]]="w trakcie realizacji ")=TRUE,1,0)</f>
        <v>0</v>
      </c>
      <c r="AO157" s="4">
        <f>IF(AND(HRF[[#This Row],[6]]="P",HRF[[#This Row],[14]]="zrealizowane")=TRUE,1,0)</f>
        <v>0</v>
      </c>
      <c r="AP157" s="4">
        <f>IF(AND(HRF[[#This Row],[6]]="P",HRF[[#This Row],[14]]="wstrzymane")=TRUE,1,0)</f>
        <v>0</v>
      </c>
      <c r="AQ157" s="4">
        <f>IF(AND(HRF[[#This Row],[6]]="P",HRF[[#This Row],[14]]="anulowane")=TRUE,1,0)</f>
        <v>0</v>
      </c>
    </row>
    <row r="158" spans="2:43" ht="24">
      <c r="B158" s="77" t="s">
        <v>191</v>
      </c>
      <c r="C158" s="5" t="s">
        <v>203</v>
      </c>
      <c r="D158" s="84" t="s">
        <v>465</v>
      </c>
      <c r="E158" s="85" t="s">
        <v>433</v>
      </c>
      <c r="F158" s="17" t="s">
        <v>411</v>
      </c>
      <c r="G158" s="18" t="s">
        <v>23</v>
      </c>
      <c r="H158" s="6">
        <v>2018</v>
      </c>
      <c r="I158" s="6">
        <v>2019</v>
      </c>
      <c r="J158" s="7">
        <v>22993.3</v>
      </c>
      <c r="K158" s="49" t="s">
        <v>186</v>
      </c>
      <c r="L158" s="49" t="s">
        <v>12</v>
      </c>
      <c r="M158" s="49" t="s">
        <v>186</v>
      </c>
      <c r="N158" s="8" t="s">
        <v>207</v>
      </c>
      <c r="O158" s="72" t="s">
        <v>27</v>
      </c>
      <c r="P158" s="34"/>
      <c r="Q158" s="7"/>
      <c r="R158" s="35"/>
      <c r="S158" s="35"/>
      <c r="T158" s="35"/>
      <c r="U158" s="35"/>
      <c r="V158" s="35">
        <f t="shared" si="8"/>
        <v>0</v>
      </c>
      <c r="W158" s="6"/>
      <c r="X158" s="6"/>
      <c r="Y158" s="56" t="e">
        <f>IF(HRF[[#This Row],[31]]="WSKAŹNIK SPECYFICZNY",HRF[[#This Row],[15]]*#REF!,HRF[[#This Row],[32]]*#REF!+#REF!*#REF!+#REF!*#REF!)</f>
        <v>#REF!</v>
      </c>
      <c r="Z158" s="56" t="e">
        <f>IF(HRF[[#This Row],[31]]="WSKAŹNIK SPECYFICZNY","nie zdefinowano",HRF[[#This Row],[32]]*#REF!+#REF!*#REF!+#REF!*#REF!)</f>
        <v>#REF!</v>
      </c>
      <c r="AA158" s="56" t="e">
        <f>IF(HRF[[#This Row],[31]]="WSKAŹNIK SPECYFICZNY","nie zdefinowano",HRF[[#This Row],[32]]*#REF!+#REF!*#REF!+#REF!*#REF!)</f>
        <v>#REF!</v>
      </c>
      <c r="AB158" s="56" t="e">
        <f>IF(HRF[[#This Row],[31]]="WSKAŹNIK SPECYFICZNY",HRF[[#This Row],[15]]*#REF!,HRF[[#This Row],[32]]*#REF!+#REF!*#REF!+#REF!*#REF!)</f>
        <v>#REF!</v>
      </c>
      <c r="AD158" s="4">
        <f>HRF[[#This Row],[26]]*HRF[[#This Row],[25]]</f>
        <v>0</v>
      </c>
      <c r="AE158" s="4">
        <f>HRF[[#This Row],[27]]*HRF[[#This Row],[25]]</f>
        <v>0</v>
      </c>
      <c r="AF158" s="4">
        <f>HRF[[#This Row],[28]]*HRF[[#This Row],[25]]</f>
        <v>0</v>
      </c>
      <c r="AG158" s="4">
        <f>HRF[[#This Row],[29]]*HRF[[#This Row],[25]]</f>
        <v>0</v>
      </c>
      <c r="AH158" s="4">
        <f>IF(AND(HRF[[#This Row],[6]]="G",HRF[[#This Row],[14]]="nierozpoczęte")=TRUE,1,0)</f>
        <v>0</v>
      </c>
      <c r="AI158" s="4">
        <f>IF(AND(HRF[[#This Row],[6]]="G",HRF[[#This Row],[14]]="w trakcie realizacji ")=TRUE,1,0)</f>
        <v>1</v>
      </c>
      <c r="AJ158" s="4">
        <f>IF(AND(HRF[[#This Row],[6]]="G",HRF[[#This Row],[14]]="zrealizowane")=TRUE,1,0)</f>
        <v>0</v>
      </c>
      <c r="AK158" s="4">
        <f>IF(AND(HRF[[#This Row],[6]]="G",HRF[[#This Row],[14]]="wstrzymane")=TRUE,1,0)</f>
        <v>0</v>
      </c>
      <c r="AL158" s="4">
        <f>IF(AND(HRF[[#This Row],[6]]="G",HRF[[#This Row],[14]]="anulowane")=TRUE,1,0)</f>
        <v>0</v>
      </c>
      <c r="AM158" s="4">
        <f>IF(AND(HRF[[#This Row],[6]]="P",HRF[[#This Row],[14]]="nierozpoczęte")=TRUE,1,0)</f>
        <v>0</v>
      </c>
      <c r="AN158" s="4">
        <f>IF(AND(HRF[[#This Row],[6]]="P",HRF[[#This Row],[14]]="w trakcie realizacji ")=TRUE,1,0)</f>
        <v>0</v>
      </c>
      <c r="AO158" s="4">
        <f>IF(AND(HRF[[#This Row],[6]]="P",HRF[[#This Row],[14]]="zrealizowane")=TRUE,1,0)</f>
        <v>0</v>
      </c>
      <c r="AP158" s="4">
        <f>IF(AND(HRF[[#This Row],[6]]="P",HRF[[#This Row],[14]]="wstrzymane")=TRUE,1,0)</f>
        <v>0</v>
      </c>
      <c r="AQ158" s="4">
        <f>IF(AND(HRF[[#This Row],[6]]="P",HRF[[#This Row],[14]]="anulowane")=TRUE,1,0)</f>
        <v>0</v>
      </c>
    </row>
    <row r="159" spans="2:43" ht="24">
      <c r="B159" s="77" t="s">
        <v>192</v>
      </c>
      <c r="C159" s="5" t="s">
        <v>203</v>
      </c>
      <c r="D159" s="84" t="s">
        <v>465</v>
      </c>
      <c r="E159" s="85" t="s">
        <v>434</v>
      </c>
      <c r="F159" s="17" t="s">
        <v>411</v>
      </c>
      <c r="G159" s="18" t="s">
        <v>23</v>
      </c>
      <c r="H159" s="6">
        <v>2018</v>
      </c>
      <c r="I159" s="6">
        <v>2018</v>
      </c>
      <c r="J159" s="7">
        <v>15000</v>
      </c>
      <c r="K159" s="49" t="s">
        <v>186</v>
      </c>
      <c r="L159" s="49" t="s">
        <v>12</v>
      </c>
      <c r="M159" s="49" t="s">
        <v>186</v>
      </c>
      <c r="N159" s="8" t="s">
        <v>187</v>
      </c>
      <c r="O159" s="72" t="s">
        <v>27</v>
      </c>
      <c r="P159" s="34"/>
      <c r="Q159" s="7"/>
      <c r="R159" s="35"/>
      <c r="S159" s="35"/>
      <c r="T159" s="35"/>
      <c r="U159" s="35"/>
      <c r="V159" s="35">
        <f t="shared" ref="V159:V164" si="9">SUM(R159:U159)</f>
        <v>0</v>
      </c>
      <c r="W159" s="6"/>
      <c r="X159" s="6"/>
      <c r="Y159" s="56" t="e">
        <f>IF(HRF[[#This Row],[31]]="WSKAŹNIK SPECYFICZNY",HRF[[#This Row],[15]]*#REF!,HRF[[#This Row],[32]]*#REF!+#REF!*#REF!+#REF!*#REF!)</f>
        <v>#REF!</v>
      </c>
      <c r="Z159" s="56" t="e">
        <f>IF(HRF[[#This Row],[31]]="WSKAŹNIK SPECYFICZNY","nie zdefinowano",HRF[[#This Row],[32]]*#REF!+#REF!*#REF!+#REF!*#REF!)</f>
        <v>#REF!</v>
      </c>
      <c r="AA159" s="56" t="e">
        <f>IF(HRF[[#This Row],[31]]="WSKAŹNIK SPECYFICZNY","nie zdefinowano",HRF[[#This Row],[32]]*#REF!+#REF!*#REF!+#REF!*#REF!)</f>
        <v>#REF!</v>
      </c>
      <c r="AB159" s="56" t="e">
        <f>IF(HRF[[#This Row],[31]]="WSKAŹNIK SPECYFICZNY",HRF[[#This Row],[15]]*#REF!,HRF[[#This Row],[32]]*#REF!+#REF!*#REF!+#REF!*#REF!)</f>
        <v>#REF!</v>
      </c>
      <c r="AD159" s="4">
        <f>HRF[[#This Row],[26]]*HRF[[#This Row],[25]]</f>
        <v>0</v>
      </c>
      <c r="AE159" s="4">
        <f>HRF[[#This Row],[27]]*HRF[[#This Row],[25]]</f>
        <v>0</v>
      </c>
      <c r="AF159" s="4">
        <f>HRF[[#This Row],[28]]*HRF[[#This Row],[25]]</f>
        <v>0</v>
      </c>
      <c r="AG159" s="4">
        <f>HRF[[#This Row],[29]]*HRF[[#This Row],[25]]</f>
        <v>0</v>
      </c>
      <c r="AH159" s="4">
        <f>IF(AND(HRF[[#This Row],[6]]="G",HRF[[#This Row],[14]]="nierozpoczęte")=TRUE,1,0)</f>
        <v>0</v>
      </c>
      <c r="AI159" s="4">
        <f>IF(AND(HRF[[#This Row],[6]]="G",HRF[[#This Row],[14]]="w trakcie realizacji ")=TRUE,1,0)</f>
        <v>1</v>
      </c>
      <c r="AJ159" s="4">
        <f>IF(AND(HRF[[#This Row],[6]]="G",HRF[[#This Row],[14]]="zrealizowane")=TRUE,1,0)</f>
        <v>0</v>
      </c>
      <c r="AK159" s="4">
        <f>IF(AND(HRF[[#This Row],[6]]="G",HRF[[#This Row],[14]]="wstrzymane")=TRUE,1,0)</f>
        <v>0</v>
      </c>
      <c r="AL159" s="4">
        <f>IF(AND(HRF[[#This Row],[6]]="G",HRF[[#This Row],[14]]="anulowane")=TRUE,1,0)</f>
        <v>0</v>
      </c>
      <c r="AM159" s="4">
        <f>IF(AND(HRF[[#This Row],[6]]="P",HRF[[#This Row],[14]]="nierozpoczęte")=TRUE,1,0)</f>
        <v>0</v>
      </c>
      <c r="AN159" s="4">
        <f>IF(AND(HRF[[#This Row],[6]]="P",HRF[[#This Row],[14]]="w trakcie realizacji ")=TRUE,1,0)</f>
        <v>0</v>
      </c>
      <c r="AO159" s="4">
        <f>IF(AND(HRF[[#This Row],[6]]="P",HRF[[#This Row],[14]]="zrealizowane")=TRUE,1,0)</f>
        <v>0</v>
      </c>
      <c r="AP159" s="4">
        <f>IF(AND(HRF[[#This Row],[6]]="P",HRF[[#This Row],[14]]="wstrzymane")=TRUE,1,0)</f>
        <v>0</v>
      </c>
      <c r="AQ159" s="4">
        <f>IF(AND(HRF[[#This Row],[6]]="P",HRF[[#This Row],[14]]="anulowane")=TRUE,1,0)</f>
        <v>0</v>
      </c>
    </row>
    <row r="160" spans="2:43" ht="24">
      <c r="B160" s="77" t="s">
        <v>193</v>
      </c>
      <c r="C160" s="5" t="s">
        <v>203</v>
      </c>
      <c r="D160" s="84" t="s">
        <v>465</v>
      </c>
      <c r="E160" s="85" t="s">
        <v>435</v>
      </c>
      <c r="F160" s="17" t="s">
        <v>411</v>
      </c>
      <c r="G160" s="18" t="s">
        <v>23</v>
      </c>
      <c r="H160" s="6">
        <v>2018</v>
      </c>
      <c r="I160" s="6">
        <v>2019</v>
      </c>
      <c r="J160" s="7">
        <v>592561.4</v>
      </c>
      <c r="K160" s="49" t="s">
        <v>186</v>
      </c>
      <c r="L160" s="49" t="s">
        <v>12</v>
      </c>
      <c r="M160" s="49" t="s">
        <v>186</v>
      </c>
      <c r="N160" s="8" t="s">
        <v>207</v>
      </c>
      <c r="O160" s="72" t="s">
        <v>27</v>
      </c>
      <c r="P160" s="34"/>
      <c r="Q160" s="7"/>
      <c r="R160" s="35"/>
      <c r="S160" s="35"/>
      <c r="T160" s="35"/>
      <c r="U160" s="35"/>
      <c r="V160" s="35">
        <f t="shared" si="9"/>
        <v>0</v>
      </c>
      <c r="W160" s="6"/>
      <c r="X160" s="6"/>
      <c r="Y160" s="56" t="e">
        <f>IF(HRF[[#This Row],[31]]="WSKAŹNIK SPECYFICZNY",HRF[[#This Row],[15]]*#REF!,HRF[[#This Row],[32]]*#REF!+#REF!*#REF!+#REF!*#REF!)</f>
        <v>#REF!</v>
      </c>
      <c r="Z160" s="56" t="e">
        <f>IF(HRF[[#This Row],[31]]="WSKAŹNIK SPECYFICZNY","nie zdefinowano",HRF[[#This Row],[32]]*#REF!+#REF!*#REF!+#REF!*#REF!)</f>
        <v>#REF!</v>
      </c>
      <c r="AA160" s="56" t="e">
        <f>IF(HRF[[#This Row],[31]]="WSKAŹNIK SPECYFICZNY","nie zdefinowano",HRF[[#This Row],[32]]*#REF!+#REF!*#REF!+#REF!*#REF!)</f>
        <v>#REF!</v>
      </c>
      <c r="AB160" s="56" t="e">
        <f>IF(HRF[[#This Row],[31]]="WSKAŹNIK SPECYFICZNY",HRF[[#This Row],[15]]*#REF!,HRF[[#This Row],[32]]*#REF!+#REF!*#REF!+#REF!*#REF!)</f>
        <v>#REF!</v>
      </c>
      <c r="AD160" s="4">
        <f>HRF[[#This Row],[26]]*HRF[[#This Row],[25]]</f>
        <v>0</v>
      </c>
      <c r="AE160" s="4">
        <f>HRF[[#This Row],[27]]*HRF[[#This Row],[25]]</f>
        <v>0</v>
      </c>
      <c r="AF160" s="4">
        <f>HRF[[#This Row],[28]]*HRF[[#This Row],[25]]</f>
        <v>0</v>
      </c>
      <c r="AG160" s="4">
        <f>HRF[[#This Row],[29]]*HRF[[#This Row],[25]]</f>
        <v>0</v>
      </c>
      <c r="AH160" s="4">
        <f>IF(AND(HRF[[#This Row],[6]]="G",HRF[[#This Row],[14]]="nierozpoczęte")=TRUE,1,0)</f>
        <v>0</v>
      </c>
      <c r="AI160" s="4">
        <f>IF(AND(HRF[[#This Row],[6]]="G",HRF[[#This Row],[14]]="w trakcie realizacji ")=TRUE,1,0)</f>
        <v>1</v>
      </c>
      <c r="AJ160" s="4">
        <f>IF(AND(HRF[[#This Row],[6]]="G",HRF[[#This Row],[14]]="zrealizowane")=TRUE,1,0)</f>
        <v>0</v>
      </c>
      <c r="AK160" s="4">
        <f>IF(AND(HRF[[#This Row],[6]]="G",HRF[[#This Row],[14]]="wstrzymane")=TRUE,1,0)</f>
        <v>0</v>
      </c>
      <c r="AL160" s="4">
        <f>IF(AND(HRF[[#This Row],[6]]="G",HRF[[#This Row],[14]]="anulowane")=TRUE,1,0)</f>
        <v>0</v>
      </c>
      <c r="AM160" s="4">
        <f>IF(AND(HRF[[#This Row],[6]]="P",HRF[[#This Row],[14]]="nierozpoczęte")=TRUE,1,0)</f>
        <v>0</v>
      </c>
      <c r="AN160" s="4">
        <f>IF(AND(HRF[[#This Row],[6]]="P",HRF[[#This Row],[14]]="w trakcie realizacji ")=TRUE,1,0)</f>
        <v>0</v>
      </c>
      <c r="AO160" s="4">
        <f>IF(AND(HRF[[#This Row],[6]]="P",HRF[[#This Row],[14]]="zrealizowane")=TRUE,1,0)</f>
        <v>0</v>
      </c>
      <c r="AP160" s="4">
        <f>IF(AND(HRF[[#This Row],[6]]="P",HRF[[#This Row],[14]]="wstrzymane")=TRUE,1,0)</f>
        <v>0</v>
      </c>
      <c r="AQ160" s="4">
        <f>IF(AND(HRF[[#This Row],[6]]="P",HRF[[#This Row],[14]]="anulowane")=TRUE,1,0)</f>
        <v>0</v>
      </c>
    </row>
    <row r="161" spans="2:43" ht="36">
      <c r="B161" s="77" t="s">
        <v>194</v>
      </c>
      <c r="C161" s="5" t="s">
        <v>203</v>
      </c>
      <c r="D161" s="84" t="s">
        <v>465</v>
      </c>
      <c r="E161" s="85" t="s">
        <v>436</v>
      </c>
      <c r="F161" s="17" t="s">
        <v>437</v>
      </c>
      <c r="G161" s="18" t="s">
        <v>23</v>
      </c>
      <c r="H161" s="6">
        <v>2018</v>
      </c>
      <c r="I161" s="6">
        <v>2018</v>
      </c>
      <c r="J161" s="7">
        <v>80000</v>
      </c>
      <c r="K161" s="49" t="s">
        <v>186</v>
      </c>
      <c r="L161" s="49">
        <v>0</v>
      </c>
      <c r="M161" s="49" t="s">
        <v>186</v>
      </c>
      <c r="N161" s="8" t="s">
        <v>187</v>
      </c>
      <c r="O161" s="72" t="s">
        <v>27</v>
      </c>
      <c r="P161" s="34"/>
      <c r="Q161" s="7"/>
      <c r="R161" s="35"/>
      <c r="S161" s="35"/>
      <c r="T161" s="35"/>
      <c r="U161" s="35"/>
      <c r="V161" s="35">
        <f t="shared" si="9"/>
        <v>0</v>
      </c>
      <c r="W161" s="6"/>
      <c r="X161" s="6"/>
      <c r="Y161" s="56" t="e">
        <f>IF(HRF[[#This Row],[31]]="WSKAŹNIK SPECYFICZNY",HRF[[#This Row],[15]]*#REF!,HRF[[#This Row],[32]]*#REF!+#REF!*#REF!+#REF!*#REF!)</f>
        <v>#REF!</v>
      </c>
      <c r="Z161" s="56" t="e">
        <f>IF(HRF[[#This Row],[31]]="WSKAŹNIK SPECYFICZNY","nie zdefinowano",HRF[[#This Row],[32]]*#REF!+#REF!*#REF!+#REF!*#REF!)</f>
        <v>#REF!</v>
      </c>
      <c r="AA161" s="56" t="e">
        <f>IF(HRF[[#This Row],[31]]="WSKAŹNIK SPECYFICZNY","nie zdefinowano",HRF[[#This Row],[32]]*#REF!+#REF!*#REF!+#REF!*#REF!)</f>
        <v>#REF!</v>
      </c>
      <c r="AB161" s="56" t="e">
        <f>IF(HRF[[#This Row],[31]]="WSKAŹNIK SPECYFICZNY",HRF[[#This Row],[15]]*#REF!,HRF[[#This Row],[32]]*#REF!+#REF!*#REF!+#REF!*#REF!)</f>
        <v>#REF!</v>
      </c>
      <c r="AD161" s="4">
        <f>HRF[[#This Row],[26]]*HRF[[#This Row],[25]]</f>
        <v>0</v>
      </c>
      <c r="AE161" s="4">
        <f>HRF[[#This Row],[27]]*HRF[[#This Row],[25]]</f>
        <v>0</v>
      </c>
      <c r="AF161" s="4">
        <f>HRF[[#This Row],[28]]*HRF[[#This Row],[25]]</f>
        <v>0</v>
      </c>
      <c r="AG161" s="4">
        <f>HRF[[#This Row],[29]]*HRF[[#This Row],[25]]</f>
        <v>0</v>
      </c>
      <c r="AH161" s="4">
        <f>IF(AND(HRF[[#This Row],[6]]="G",HRF[[#This Row],[14]]="nierozpoczęte")=TRUE,1,0)</f>
        <v>0</v>
      </c>
      <c r="AI161" s="4">
        <f>IF(AND(HRF[[#This Row],[6]]="G",HRF[[#This Row],[14]]="w trakcie realizacji ")=TRUE,1,0)</f>
        <v>1</v>
      </c>
      <c r="AJ161" s="4">
        <f>IF(AND(HRF[[#This Row],[6]]="G",HRF[[#This Row],[14]]="zrealizowane")=TRUE,1,0)</f>
        <v>0</v>
      </c>
      <c r="AK161" s="4">
        <f>IF(AND(HRF[[#This Row],[6]]="G",HRF[[#This Row],[14]]="wstrzymane")=TRUE,1,0)</f>
        <v>0</v>
      </c>
      <c r="AL161" s="4">
        <f>IF(AND(HRF[[#This Row],[6]]="G",HRF[[#This Row],[14]]="anulowane")=TRUE,1,0)</f>
        <v>0</v>
      </c>
      <c r="AM161" s="4">
        <f>IF(AND(HRF[[#This Row],[6]]="P",HRF[[#This Row],[14]]="nierozpoczęte")=TRUE,1,0)</f>
        <v>0</v>
      </c>
      <c r="AN161" s="4">
        <f>IF(AND(HRF[[#This Row],[6]]="P",HRF[[#This Row],[14]]="w trakcie realizacji ")=TRUE,1,0)</f>
        <v>0</v>
      </c>
      <c r="AO161" s="4">
        <f>IF(AND(HRF[[#This Row],[6]]="P",HRF[[#This Row],[14]]="zrealizowane")=TRUE,1,0)</f>
        <v>0</v>
      </c>
      <c r="AP161" s="4">
        <f>IF(AND(HRF[[#This Row],[6]]="P",HRF[[#This Row],[14]]="wstrzymane")=TRUE,1,0)</f>
        <v>0</v>
      </c>
      <c r="AQ161" s="4">
        <f>IF(AND(HRF[[#This Row],[6]]="P",HRF[[#This Row],[14]]="anulowane")=TRUE,1,0)</f>
        <v>0</v>
      </c>
    </row>
    <row r="162" spans="2:43" ht="36">
      <c r="B162" s="77" t="s">
        <v>195</v>
      </c>
      <c r="C162" s="5" t="s">
        <v>203</v>
      </c>
      <c r="D162" s="84" t="s">
        <v>465</v>
      </c>
      <c r="E162" s="85" t="s">
        <v>438</v>
      </c>
      <c r="F162" s="17" t="s">
        <v>437</v>
      </c>
      <c r="G162" s="18" t="s">
        <v>23</v>
      </c>
      <c r="H162" s="6">
        <v>2018</v>
      </c>
      <c r="I162" s="6">
        <v>2018</v>
      </c>
      <c r="J162" s="7">
        <v>90000</v>
      </c>
      <c r="K162" s="49" t="s">
        <v>186</v>
      </c>
      <c r="L162" s="49">
        <v>0</v>
      </c>
      <c r="M162" s="49" t="s">
        <v>186</v>
      </c>
      <c r="N162" s="8" t="s">
        <v>187</v>
      </c>
      <c r="O162" s="72" t="s">
        <v>27</v>
      </c>
      <c r="P162" s="34"/>
      <c r="Q162" s="7"/>
      <c r="R162" s="35"/>
      <c r="S162" s="35"/>
      <c r="T162" s="35"/>
      <c r="U162" s="35"/>
      <c r="V162" s="35">
        <f t="shared" si="9"/>
        <v>0</v>
      </c>
      <c r="W162" s="6"/>
      <c r="X162" s="6"/>
      <c r="Y162" s="56" t="e">
        <f>IF(HRF[[#This Row],[31]]="WSKAŹNIK SPECYFICZNY",HRF[[#This Row],[15]]*#REF!,HRF[[#This Row],[32]]*#REF!+#REF!*#REF!+#REF!*#REF!)</f>
        <v>#REF!</v>
      </c>
      <c r="Z162" s="56" t="e">
        <f>IF(HRF[[#This Row],[31]]="WSKAŹNIK SPECYFICZNY","nie zdefinowano",HRF[[#This Row],[32]]*#REF!+#REF!*#REF!+#REF!*#REF!)</f>
        <v>#REF!</v>
      </c>
      <c r="AA162" s="56" t="e">
        <f>IF(HRF[[#This Row],[31]]="WSKAŹNIK SPECYFICZNY","nie zdefinowano",HRF[[#This Row],[32]]*#REF!+#REF!*#REF!+#REF!*#REF!)</f>
        <v>#REF!</v>
      </c>
      <c r="AB162" s="56" t="e">
        <f>IF(HRF[[#This Row],[31]]="WSKAŹNIK SPECYFICZNY",HRF[[#This Row],[15]]*#REF!,HRF[[#This Row],[32]]*#REF!+#REF!*#REF!+#REF!*#REF!)</f>
        <v>#REF!</v>
      </c>
      <c r="AD162" s="4">
        <f>HRF[[#This Row],[26]]*HRF[[#This Row],[25]]</f>
        <v>0</v>
      </c>
      <c r="AE162" s="4">
        <f>HRF[[#This Row],[27]]*HRF[[#This Row],[25]]</f>
        <v>0</v>
      </c>
      <c r="AF162" s="4">
        <f>HRF[[#This Row],[28]]*HRF[[#This Row],[25]]</f>
        <v>0</v>
      </c>
      <c r="AG162" s="4">
        <f>HRF[[#This Row],[29]]*HRF[[#This Row],[25]]</f>
        <v>0</v>
      </c>
      <c r="AH162" s="4">
        <f>IF(AND(HRF[[#This Row],[6]]="G",HRF[[#This Row],[14]]="nierozpoczęte")=TRUE,1,0)</f>
        <v>0</v>
      </c>
      <c r="AI162" s="4">
        <f>IF(AND(HRF[[#This Row],[6]]="G",HRF[[#This Row],[14]]="w trakcie realizacji ")=TRUE,1,0)</f>
        <v>1</v>
      </c>
      <c r="AJ162" s="4">
        <f>IF(AND(HRF[[#This Row],[6]]="G",HRF[[#This Row],[14]]="zrealizowane")=TRUE,1,0)</f>
        <v>0</v>
      </c>
      <c r="AK162" s="4">
        <f>IF(AND(HRF[[#This Row],[6]]="G",HRF[[#This Row],[14]]="wstrzymane")=TRUE,1,0)</f>
        <v>0</v>
      </c>
      <c r="AL162" s="4">
        <f>IF(AND(HRF[[#This Row],[6]]="G",HRF[[#This Row],[14]]="anulowane")=TRUE,1,0)</f>
        <v>0</v>
      </c>
      <c r="AM162" s="4">
        <f>IF(AND(HRF[[#This Row],[6]]="P",HRF[[#This Row],[14]]="nierozpoczęte")=TRUE,1,0)</f>
        <v>0</v>
      </c>
      <c r="AN162" s="4">
        <f>IF(AND(HRF[[#This Row],[6]]="P",HRF[[#This Row],[14]]="w trakcie realizacji ")=TRUE,1,0)</f>
        <v>0</v>
      </c>
      <c r="AO162" s="4">
        <f>IF(AND(HRF[[#This Row],[6]]="P",HRF[[#This Row],[14]]="zrealizowane")=TRUE,1,0)</f>
        <v>0</v>
      </c>
      <c r="AP162" s="4">
        <f>IF(AND(HRF[[#This Row],[6]]="P",HRF[[#This Row],[14]]="wstrzymane")=TRUE,1,0)</f>
        <v>0</v>
      </c>
      <c r="AQ162" s="4">
        <f>IF(AND(HRF[[#This Row],[6]]="P",HRF[[#This Row],[14]]="anulowane")=TRUE,1,0)</f>
        <v>0</v>
      </c>
    </row>
    <row r="163" spans="2:43" ht="24">
      <c r="B163" s="77" t="s">
        <v>196</v>
      </c>
      <c r="C163" s="5" t="s">
        <v>203</v>
      </c>
      <c r="D163" s="84" t="s">
        <v>465</v>
      </c>
      <c r="E163" s="85" t="s">
        <v>439</v>
      </c>
      <c r="F163" s="17" t="s">
        <v>411</v>
      </c>
      <c r="G163" s="18" t="s">
        <v>23</v>
      </c>
      <c r="H163" s="6">
        <v>2018</v>
      </c>
      <c r="I163" s="6">
        <v>2018</v>
      </c>
      <c r="J163" s="7">
        <v>800000</v>
      </c>
      <c r="K163" s="49" t="s">
        <v>186</v>
      </c>
      <c r="L163" s="49">
        <v>0</v>
      </c>
      <c r="M163" s="49" t="s">
        <v>186</v>
      </c>
      <c r="N163" s="8" t="s">
        <v>207</v>
      </c>
      <c r="O163" s="72" t="s">
        <v>27</v>
      </c>
      <c r="P163" s="34"/>
      <c r="Q163" s="7"/>
      <c r="R163" s="35"/>
      <c r="S163" s="35"/>
      <c r="T163" s="35"/>
      <c r="U163" s="35"/>
      <c r="V163" s="35">
        <f t="shared" si="9"/>
        <v>0</v>
      </c>
      <c r="W163" s="6"/>
      <c r="X163" s="6"/>
      <c r="Y163" s="56" t="e">
        <f>IF(HRF[[#This Row],[31]]="WSKAŹNIK SPECYFICZNY",HRF[[#This Row],[15]]*#REF!,HRF[[#This Row],[32]]*#REF!+#REF!*#REF!+#REF!*#REF!)</f>
        <v>#REF!</v>
      </c>
      <c r="Z163" s="56" t="e">
        <f>IF(HRF[[#This Row],[31]]="WSKAŹNIK SPECYFICZNY","nie zdefinowano",HRF[[#This Row],[32]]*#REF!+#REF!*#REF!+#REF!*#REF!)</f>
        <v>#REF!</v>
      </c>
      <c r="AA163" s="56" t="e">
        <f>IF(HRF[[#This Row],[31]]="WSKAŹNIK SPECYFICZNY","nie zdefinowano",HRF[[#This Row],[32]]*#REF!+#REF!*#REF!+#REF!*#REF!)</f>
        <v>#REF!</v>
      </c>
      <c r="AB163" s="56" t="e">
        <f>IF(HRF[[#This Row],[31]]="WSKAŹNIK SPECYFICZNY",HRF[[#This Row],[15]]*#REF!,HRF[[#This Row],[32]]*#REF!+#REF!*#REF!+#REF!*#REF!)</f>
        <v>#REF!</v>
      </c>
      <c r="AD163" s="1"/>
    </row>
    <row r="164" spans="2:43" ht="24">
      <c r="B164" s="77" t="s">
        <v>52</v>
      </c>
      <c r="C164" s="5" t="s">
        <v>203</v>
      </c>
      <c r="D164" s="84" t="s">
        <v>465</v>
      </c>
      <c r="E164" s="85" t="s">
        <v>440</v>
      </c>
      <c r="F164" s="17" t="s">
        <v>441</v>
      </c>
      <c r="G164" s="18" t="s">
        <v>23</v>
      </c>
      <c r="H164" s="6">
        <v>2018</v>
      </c>
      <c r="I164" s="6">
        <v>2018</v>
      </c>
      <c r="J164" s="7">
        <v>50000</v>
      </c>
      <c r="K164" s="49" t="s">
        <v>186</v>
      </c>
      <c r="L164" s="49">
        <v>0</v>
      </c>
      <c r="M164" s="49" t="s">
        <v>186</v>
      </c>
      <c r="N164" s="8" t="s">
        <v>207</v>
      </c>
      <c r="O164" s="72" t="s">
        <v>27</v>
      </c>
      <c r="P164" s="34"/>
      <c r="Q164" s="7"/>
      <c r="R164" s="35"/>
      <c r="S164" s="35"/>
      <c r="T164" s="35"/>
      <c r="U164" s="35"/>
      <c r="V164" s="35">
        <f t="shared" si="9"/>
        <v>0</v>
      </c>
      <c r="W164" s="6"/>
      <c r="X164" s="6"/>
      <c r="Y164" s="56" t="e">
        <f>IF(HRF[[#This Row],[31]]="WSKAŹNIK SPECYFICZNY",HRF[[#This Row],[15]]*#REF!,HRF[[#This Row],[32]]*#REF!+#REF!*#REF!+#REF!*#REF!)</f>
        <v>#REF!</v>
      </c>
      <c r="Z164" s="56" t="e">
        <f>IF(HRF[[#This Row],[31]]="WSKAŹNIK SPECYFICZNY","nie zdefinowano",HRF[[#This Row],[32]]*#REF!+#REF!*#REF!+#REF!*#REF!)</f>
        <v>#REF!</v>
      </c>
      <c r="AA164" s="56" t="e">
        <f>IF(HRF[[#This Row],[31]]="WSKAŹNIK SPECYFICZNY","nie zdefinowano",HRF[[#This Row],[32]]*#REF!+#REF!*#REF!+#REF!*#REF!)</f>
        <v>#REF!</v>
      </c>
      <c r="AB164" s="56" t="e">
        <f>IF(HRF[[#This Row],[31]]="WSKAŹNIK SPECYFICZNY",HRF[[#This Row],[15]]*#REF!,HRF[[#This Row],[32]]*#REF!+#REF!*#REF!+#REF!*#REF!)</f>
        <v>#REF!</v>
      </c>
      <c r="AD164" s="1"/>
    </row>
    <row r="165" spans="2:43" ht="36">
      <c r="B165" s="77" t="s">
        <v>188</v>
      </c>
      <c r="C165" s="5" t="s">
        <v>204</v>
      </c>
      <c r="D165" s="84" t="s">
        <v>442</v>
      </c>
      <c r="E165" s="85" t="s">
        <v>442</v>
      </c>
      <c r="F165" s="17" t="s">
        <v>411</v>
      </c>
      <c r="G165" s="18" t="s">
        <v>23</v>
      </c>
      <c r="H165" s="6">
        <v>2014</v>
      </c>
      <c r="I165" s="6">
        <v>2016</v>
      </c>
      <c r="J165" s="7">
        <v>20000000</v>
      </c>
      <c r="K165" s="49" t="s">
        <v>186</v>
      </c>
      <c r="L165" s="49">
        <v>0</v>
      </c>
      <c r="M165" s="49" t="s">
        <v>186</v>
      </c>
      <c r="N165" s="8" t="s">
        <v>207</v>
      </c>
      <c r="O165" s="72" t="s">
        <v>28</v>
      </c>
      <c r="P165" s="34">
        <v>1</v>
      </c>
      <c r="Q165" s="7"/>
      <c r="R165" s="35"/>
      <c r="S165" s="35"/>
      <c r="T165" s="35"/>
      <c r="U165" s="35"/>
      <c r="V165" s="35">
        <f>SUM(R165:U165)</f>
        <v>0</v>
      </c>
      <c r="W165" s="6" t="s">
        <v>97</v>
      </c>
      <c r="X165" s="6"/>
      <c r="Y165" s="56" t="e">
        <f>IF(HRF[[#This Row],[31]]="WSKAŹNIK SPECYFICZNY",HRF[[#This Row],[15]]*#REF!,HRF[[#This Row],[32]]*#REF!+#REF!*#REF!+#REF!*#REF!)</f>
        <v>#REF!</v>
      </c>
      <c r="Z165" s="56" t="e">
        <f>IF(HRF[[#This Row],[31]]="WSKAŹNIK SPECYFICZNY","nie zdefinowano",HRF[[#This Row],[32]]*#REF!+#REF!*#REF!+#REF!*#REF!)</f>
        <v>#REF!</v>
      </c>
      <c r="AA165" s="56" t="e">
        <f>IF(HRF[[#This Row],[31]]="WSKAŹNIK SPECYFICZNY","nie zdefinowano",HRF[[#This Row],[32]]*#REF!+#REF!*#REF!+#REF!*#REF!)</f>
        <v>#REF!</v>
      </c>
      <c r="AB165" s="56" t="e">
        <f>IF(HRF[[#This Row],[31]]="WSKAŹNIK SPECYFICZNY",HRF[[#This Row],[15]]*#REF!,HRF[[#This Row],[32]]*#REF!+#REF!*#REF!+#REF!*#REF!)</f>
        <v>#REF!</v>
      </c>
      <c r="AD165" s="1"/>
    </row>
    <row r="166" spans="2:43" ht="60">
      <c r="B166" s="77" t="s">
        <v>188</v>
      </c>
      <c r="C166" s="5" t="s">
        <v>204</v>
      </c>
      <c r="D166" s="84" t="s">
        <v>466</v>
      </c>
      <c r="E166" s="85" t="s">
        <v>466</v>
      </c>
      <c r="F166" s="17" t="s">
        <v>411</v>
      </c>
      <c r="G166" s="18" t="s">
        <v>23</v>
      </c>
      <c r="H166" s="6">
        <v>2014</v>
      </c>
      <c r="I166" s="6">
        <v>2020</v>
      </c>
      <c r="J166" s="7">
        <v>0</v>
      </c>
      <c r="K166" s="49" t="s">
        <v>186</v>
      </c>
      <c r="L166" s="49">
        <v>0</v>
      </c>
      <c r="M166" s="49" t="s">
        <v>186</v>
      </c>
      <c r="N166" s="8" t="s">
        <v>187</v>
      </c>
      <c r="O166" s="72" t="s">
        <v>27</v>
      </c>
      <c r="P166" s="34"/>
      <c r="Q166" s="7"/>
      <c r="R166" s="35"/>
      <c r="S166" s="35"/>
      <c r="T166" s="35"/>
      <c r="U166" s="35"/>
      <c r="V166" s="35">
        <f>SUM(R166:U166)</f>
        <v>0</v>
      </c>
      <c r="W166" s="6"/>
      <c r="X166" s="6"/>
      <c r="Y166" s="56" t="e">
        <f>IF(HRF[[#This Row],[31]]="WSKAŹNIK SPECYFICZNY",HRF[[#This Row],[15]]*#REF!,HRF[[#This Row],[32]]*#REF!+#REF!*#REF!+#REF!*#REF!)</f>
        <v>#REF!</v>
      </c>
      <c r="Z166" s="56" t="e">
        <f>IF(HRF[[#This Row],[31]]="WSKAŹNIK SPECYFICZNY","nie zdefinowano",HRF[[#This Row],[32]]*#REF!+#REF!*#REF!+#REF!*#REF!)</f>
        <v>#REF!</v>
      </c>
      <c r="AA166" s="56" t="e">
        <f>IF(HRF[[#This Row],[31]]="WSKAŹNIK SPECYFICZNY","nie zdefinowano",HRF[[#This Row],[32]]*#REF!+#REF!*#REF!+#REF!*#REF!)</f>
        <v>#REF!</v>
      </c>
      <c r="AB166" s="56" t="e">
        <f>IF(HRF[[#This Row],[31]]="WSKAŹNIK SPECYFICZNY",HRF[[#This Row],[15]]*#REF!,HRF[[#This Row],[32]]*#REF!+#REF!*#REF!+#REF!*#REF!)</f>
        <v>#REF!</v>
      </c>
      <c r="AD166" s="1"/>
    </row>
    <row r="167" spans="2:43" ht="36">
      <c r="B167" s="77" t="s">
        <v>188</v>
      </c>
      <c r="C167" s="5" t="s">
        <v>204</v>
      </c>
      <c r="D167" s="84" t="s">
        <v>443</v>
      </c>
      <c r="E167" s="85" t="s">
        <v>443</v>
      </c>
      <c r="F167" s="17" t="s">
        <v>330</v>
      </c>
      <c r="G167" s="18" t="s">
        <v>24</v>
      </c>
      <c r="H167" s="6">
        <v>2014</v>
      </c>
      <c r="I167" s="6">
        <v>2020</v>
      </c>
      <c r="J167" s="7">
        <v>120000000</v>
      </c>
      <c r="K167" s="49" t="s">
        <v>186</v>
      </c>
      <c r="L167" s="49" t="s">
        <v>12</v>
      </c>
      <c r="M167" s="49" t="s">
        <v>186</v>
      </c>
      <c r="N167" s="8" t="s">
        <v>207</v>
      </c>
      <c r="O167" s="72" t="s">
        <v>27</v>
      </c>
      <c r="P167" s="34"/>
      <c r="Q167" s="7"/>
      <c r="R167" s="35"/>
      <c r="S167" s="35"/>
      <c r="T167" s="35"/>
      <c r="U167" s="35"/>
      <c r="V167" s="35">
        <f>SUM(R167:U167)</f>
        <v>0</v>
      </c>
      <c r="W167" s="6"/>
      <c r="X167" s="6"/>
      <c r="Y167" s="56" t="e">
        <f>IF(HRF[[#This Row],[31]]="WSKAŹNIK SPECYFICZNY",HRF[[#This Row],[15]]*#REF!,HRF[[#This Row],[32]]*#REF!+#REF!*#REF!+#REF!*#REF!)</f>
        <v>#REF!</v>
      </c>
      <c r="Z167" s="56" t="e">
        <f>IF(HRF[[#This Row],[31]]="WSKAŹNIK SPECYFICZNY","nie zdefinowano",HRF[[#This Row],[32]]*#REF!+#REF!*#REF!+#REF!*#REF!)</f>
        <v>#REF!</v>
      </c>
      <c r="AA167" s="56" t="e">
        <f>IF(HRF[[#This Row],[31]]="WSKAŹNIK SPECYFICZNY","nie zdefinowano",HRF[[#This Row],[32]]*#REF!+#REF!*#REF!+#REF!*#REF!)</f>
        <v>#REF!</v>
      </c>
      <c r="AB167" s="56" t="e">
        <f>IF(HRF[[#This Row],[31]]="WSKAŹNIK SPECYFICZNY",HRF[[#This Row],[15]]*#REF!,HRF[[#This Row],[32]]*#REF!+#REF!*#REF!+#REF!*#REF!)</f>
        <v>#REF!</v>
      </c>
      <c r="AD167" s="1"/>
    </row>
    <row r="168" spans="2:43" ht="48">
      <c r="B168" s="77" t="s">
        <v>188</v>
      </c>
      <c r="C168" s="5" t="s">
        <v>204</v>
      </c>
      <c r="D168" s="84" t="s">
        <v>444</v>
      </c>
      <c r="E168" s="85" t="s">
        <v>444</v>
      </c>
      <c r="F168" s="17" t="s">
        <v>445</v>
      </c>
      <c r="G168" s="18" t="s">
        <v>24</v>
      </c>
      <c r="H168" s="6">
        <v>2017</v>
      </c>
      <c r="I168" s="6">
        <v>2018</v>
      </c>
      <c r="J168" s="7">
        <v>103877528.45</v>
      </c>
      <c r="K168" s="49" t="s">
        <v>186</v>
      </c>
      <c r="L168" s="49" t="s">
        <v>12</v>
      </c>
      <c r="M168" s="49" t="s">
        <v>186</v>
      </c>
      <c r="N168" s="8" t="s">
        <v>207</v>
      </c>
      <c r="O168" s="72" t="s">
        <v>27</v>
      </c>
      <c r="P168" s="34"/>
      <c r="Q168" s="7"/>
      <c r="R168" s="35"/>
      <c r="S168" s="35"/>
      <c r="T168" s="35"/>
      <c r="U168" s="35"/>
      <c r="V168" s="35">
        <f t="shared" ref="V168:V169" si="10">SUM(R168:U168)</f>
        <v>0</v>
      </c>
      <c r="W168" s="6"/>
      <c r="X168" s="6"/>
      <c r="Y168" s="56" t="e">
        <f>IF(HRF[[#This Row],[31]]="WSKAŹNIK SPECYFICZNY",HRF[[#This Row],[15]]*#REF!,HRF[[#This Row],[32]]*#REF!+#REF!*#REF!+#REF!*#REF!)</f>
        <v>#REF!</v>
      </c>
      <c r="Z168" s="56" t="e">
        <f>IF(HRF[[#This Row],[31]]="WSKAŹNIK SPECYFICZNY","nie zdefinowano",HRF[[#This Row],[32]]*#REF!+#REF!*#REF!+#REF!*#REF!)</f>
        <v>#REF!</v>
      </c>
      <c r="AA168" s="56" t="e">
        <f>IF(HRF[[#This Row],[31]]="WSKAŹNIK SPECYFICZNY","nie zdefinowano",HRF[[#This Row],[32]]*#REF!+#REF!*#REF!+#REF!*#REF!)</f>
        <v>#REF!</v>
      </c>
      <c r="AB168" s="56" t="e">
        <f>IF(HRF[[#This Row],[31]]="WSKAŹNIK SPECYFICZNY",HRF[[#This Row],[15]]*#REF!,HRF[[#This Row],[32]]*#REF!+#REF!*#REF!+#REF!*#REF!)</f>
        <v>#REF!</v>
      </c>
      <c r="AD168" s="1"/>
    </row>
    <row r="169" spans="2:43" ht="24">
      <c r="B169" s="77" t="s">
        <v>188</v>
      </c>
      <c r="C169" s="5" t="s">
        <v>204</v>
      </c>
      <c r="D169" s="84" t="s">
        <v>446</v>
      </c>
      <c r="E169" s="85" t="s">
        <v>446</v>
      </c>
      <c r="F169" s="17" t="s">
        <v>322</v>
      </c>
      <c r="G169" s="18" t="s">
        <v>23</v>
      </c>
      <c r="H169" s="6">
        <v>2018</v>
      </c>
      <c r="I169" s="6">
        <v>2020</v>
      </c>
      <c r="J169" s="7">
        <v>200000</v>
      </c>
      <c r="K169" s="49">
        <v>13800</v>
      </c>
      <c r="L169" s="49" t="s">
        <v>12</v>
      </c>
      <c r="M169" s="49">
        <v>3550</v>
      </c>
      <c r="N169" s="8" t="s">
        <v>207</v>
      </c>
      <c r="O169" s="72" t="s">
        <v>26</v>
      </c>
      <c r="P169" s="34"/>
      <c r="Q169" s="7"/>
      <c r="R169" s="35"/>
      <c r="S169" s="35"/>
      <c r="T169" s="35"/>
      <c r="U169" s="35"/>
      <c r="V169" s="35">
        <f t="shared" si="10"/>
        <v>0</v>
      </c>
      <c r="W169" s="6"/>
      <c r="X169" s="6"/>
      <c r="Y169" s="56" t="e">
        <f>IF(HRF[[#This Row],[31]]="WSKAŹNIK SPECYFICZNY",HRF[[#This Row],[15]]*#REF!,HRF[[#This Row],[32]]*#REF!+#REF!*#REF!+#REF!*#REF!)</f>
        <v>#REF!</v>
      </c>
      <c r="Z169" s="56" t="e">
        <f>IF(HRF[[#This Row],[31]]="WSKAŹNIK SPECYFICZNY","nie zdefinowano",HRF[[#This Row],[32]]*#REF!+#REF!*#REF!+#REF!*#REF!)</f>
        <v>#REF!</v>
      </c>
      <c r="AA169" s="56" t="e">
        <f>IF(HRF[[#This Row],[31]]="WSKAŹNIK SPECYFICZNY","nie zdefinowano",HRF[[#This Row],[32]]*#REF!+#REF!*#REF!+#REF!*#REF!)</f>
        <v>#REF!</v>
      </c>
      <c r="AB169" s="56" t="e">
        <f>IF(HRF[[#This Row],[31]]="WSKAŹNIK SPECYFICZNY",HRF[[#This Row],[15]]*#REF!,HRF[[#This Row],[32]]*#REF!+#REF!*#REF!+#REF!*#REF!)</f>
        <v>#REF!</v>
      </c>
      <c r="AD169" s="1"/>
    </row>
    <row r="170" spans="2:43" ht="15" customHeight="1">
      <c r="B170" s="90" t="s">
        <v>188</v>
      </c>
      <c r="C170" s="5" t="s">
        <v>204</v>
      </c>
      <c r="D170" s="91" t="s">
        <v>469</v>
      </c>
      <c r="E170" s="92" t="s">
        <v>469</v>
      </c>
      <c r="F170" s="93" t="s">
        <v>411</v>
      </c>
      <c r="G170" s="94" t="s">
        <v>23</v>
      </c>
      <c r="H170" s="103">
        <v>2019</v>
      </c>
      <c r="I170" s="103">
        <v>2030</v>
      </c>
      <c r="J170" s="104">
        <v>0</v>
      </c>
      <c r="K170" s="105">
        <v>91159</v>
      </c>
      <c r="L170" s="105"/>
      <c r="M170" s="105">
        <v>23519</v>
      </c>
      <c r="N170" s="98" t="s">
        <v>187</v>
      </c>
      <c r="O170" s="99" t="s">
        <v>26</v>
      </c>
      <c r="P170" s="100"/>
      <c r="Q170" s="96"/>
      <c r="R170" s="101"/>
      <c r="S170" s="101"/>
      <c r="T170" s="101"/>
      <c r="U170" s="101"/>
      <c r="V170" s="101">
        <f>SUM(R170:U170)</f>
        <v>0</v>
      </c>
      <c r="W170" s="95"/>
      <c r="X170" s="95"/>
      <c r="Y170" s="102" t="e">
        <f>IF(HRF[[#This Row],[31]]="WSKAŹNIK SPECYFICZNY",HRF[[#This Row],[15]]*#REF!,HRF[[#This Row],[32]]*#REF!+#REF!*#REF!+#REF!*#REF!)</f>
        <v>#REF!</v>
      </c>
      <c r="Z170" s="102" t="e">
        <f>IF(HRF[[#This Row],[31]]="WSKAŹNIK SPECYFICZNY","nie zdefinowano",HRF[[#This Row],[32]]*#REF!+#REF!*#REF!+#REF!*#REF!)</f>
        <v>#REF!</v>
      </c>
      <c r="AA170" s="102" t="e">
        <f>IF(HRF[[#This Row],[31]]="WSKAŹNIK SPECYFICZNY","nie zdefinowano",HRF[[#This Row],[32]]*#REF!+#REF!*#REF!+#REF!*#REF!)</f>
        <v>#REF!</v>
      </c>
      <c r="AB170" s="102" t="e">
        <f>IF(HRF[[#This Row],[31]]="WSKAŹNIK SPECYFICZNY",HRF[[#This Row],[15]]*#REF!,HRF[[#This Row],[32]]*#REF!+#REF!*#REF!+#REF!*#REF!)</f>
        <v>#REF!</v>
      </c>
      <c r="AD170" s="1"/>
    </row>
    <row r="171" spans="2:43" ht="24.75" thickBot="1">
      <c r="B171" s="90" t="s">
        <v>188</v>
      </c>
      <c r="C171" s="5" t="s">
        <v>204</v>
      </c>
      <c r="D171" s="91" t="s">
        <v>470</v>
      </c>
      <c r="E171" s="92" t="s">
        <v>470</v>
      </c>
      <c r="F171" s="93" t="s">
        <v>471</v>
      </c>
      <c r="G171" s="94" t="s">
        <v>24</v>
      </c>
      <c r="H171" s="95">
        <v>2018</v>
      </c>
      <c r="I171" s="95">
        <v>2030</v>
      </c>
      <c r="J171" s="96">
        <v>169600000</v>
      </c>
      <c r="K171" s="97">
        <v>30969</v>
      </c>
      <c r="L171" s="97">
        <v>1600</v>
      </c>
      <c r="M171" s="97">
        <v>10621</v>
      </c>
      <c r="N171" s="98" t="s">
        <v>239</v>
      </c>
      <c r="O171" s="99" t="s">
        <v>27</v>
      </c>
      <c r="P171" s="100"/>
      <c r="Q171" s="96"/>
      <c r="R171" s="101"/>
      <c r="S171" s="101"/>
      <c r="T171" s="101"/>
      <c r="U171" s="101"/>
      <c r="V171" s="101">
        <f>SUM(R171:U171)</f>
        <v>0</v>
      </c>
      <c r="W171" s="95"/>
      <c r="X171" s="95"/>
      <c r="Y171" s="102" t="e">
        <f>IF(HRF[[#This Row],[31]]="WSKAŹNIK SPECYFICZNY",HRF[[#This Row],[15]]*#REF!,HRF[[#This Row],[32]]*#REF!+#REF!*#REF!+#REF!*#REF!)</f>
        <v>#REF!</v>
      </c>
      <c r="Z171" s="102" t="e">
        <f>IF(HRF[[#This Row],[31]]="WSKAŹNIK SPECYFICZNY","nie zdefinowano",HRF[[#This Row],[32]]*#REF!+#REF!*#REF!+#REF!*#REF!)</f>
        <v>#REF!</v>
      </c>
      <c r="AA171" s="102" t="e">
        <f>IF(HRF[[#This Row],[31]]="WSKAŹNIK SPECYFICZNY","nie zdefinowano",HRF[[#This Row],[32]]*#REF!+#REF!*#REF!+#REF!*#REF!)</f>
        <v>#REF!</v>
      </c>
      <c r="AB171" s="102" t="e">
        <f>IF(HRF[[#This Row],[31]]="WSKAŹNIK SPECYFICZNY",HRF[[#This Row],[15]]*#REF!,HRF[[#This Row],[32]]*#REF!+#REF!*#REF!+#REF!*#REF!)</f>
        <v>#REF!</v>
      </c>
      <c r="AD171" s="1"/>
    </row>
    <row r="172" spans="2:43" ht="15.75" thickBot="1">
      <c r="B172" s="78"/>
      <c r="C172" s="20"/>
      <c r="D172" s="20"/>
      <c r="E172" s="21"/>
      <c r="F172" s="22"/>
      <c r="G172" s="22"/>
      <c r="H172" s="149" t="s">
        <v>17</v>
      </c>
      <c r="I172" s="150"/>
      <c r="J172" s="106">
        <f>SUM(J6:J171)</f>
        <v>5777548349.54</v>
      </c>
      <c r="K172" s="107">
        <f>SUM(K6:K171)</f>
        <v>398047.85172400007</v>
      </c>
      <c r="L172" s="107">
        <f>SUM(L6:L171)</f>
        <v>2806.8760000000002</v>
      </c>
      <c r="M172" s="108">
        <f>SUM(M6:M171)</f>
        <v>419691.21191010001</v>
      </c>
      <c r="N172" s="23"/>
      <c r="AD172" s="1"/>
    </row>
    <row r="173" spans="2:43">
      <c r="B173" s="79"/>
      <c r="C173" s="1"/>
      <c r="D173" s="1"/>
      <c r="E173" s="1"/>
      <c r="F173" s="1"/>
      <c r="G173" s="1"/>
      <c r="H173" s="1"/>
      <c r="I173" s="1"/>
      <c r="J173" s="24"/>
      <c r="K173" s="1"/>
      <c r="L173" s="1"/>
      <c r="M173" s="1"/>
      <c r="N173" s="1"/>
      <c r="AD173" s="1"/>
    </row>
    <row r="174" spans="2:43">
      <c r="B174" s="79"/>
      <c r="C174" s="1"/>
      <c r="D174" s="1"/>
      <c r="E174" s="1"/>
      <c r="F174" s="1"/>
      <c r="G174" s="1"/>
      <c r="H174" s="1"/>
      <c r="I174" s="1"/>
      <c r="J174" s="24"/>
      <c r="K174" s="1"/>
      <c r="L174" s="1"/>
      <c r="M174" s="1"/>
      <c r="N174" s="1"/>
      <c r="AD174" s="1"/>
    </row>
    <row r="175" spans="2:43" ht="18.75" thickBot="1">
      <c r="B175" s="80"/>
      <c r="C175" s="1"/>
      <c r="D175" s="1"/>
      <c r="E175" s="1"/>
      <c r="F175" s="1"/>
      <c r="G175" s="1"/>
      <c r="H175" s="1"/>
      <c r="I175" s="1"/>
      <c r="J175" s="24"/>
      <c r="K175" s="1"/>
      <c r="L175" s="1"/>
      <c r="M175" s="1"/>
      <c r="N175" s="1"/>
      <c r="AD175" s="1"/>
    </row>
    <row r="176" spans="2:43">
      <c r="B176" s="79"/>
      <c r="C176" s="1"/>
      <c r="D176" s="1"/>
      <c r="E176" s="1"/>
      <c r="F176" s="1"/>
      <c r="G176" s="1"/>
      <c r="H176" s="1"/>
      <c r="I176" s="1"/>
      <c r="J176" s="136" t="s">
        <v>5</v>
      </c>
      <c r="K176" s="138" t="s">
        <v>18</v>
      </c>
      <c r="L176" s="138"/>
      <c r="M176" s="139"/>
      <c r="N176" s="1"/>
      <c r="AD176" s="1"/>
    </row>
    <row r="177" spans="2:30" ht="48">
      <c r="B177" s="79"/>
      <c r="C177" s="1"/>
      <c r="D177" s="1"/>
      <c r="E177" s="1"/>
      <c r="F177" s="1"/>
      <c r="G177" s="1"/>
      <c r="H177" s="1"/>
      <c r="I177" s="1"/>
      <c r="J177" s="137"/>
      <c r="K177" s="2" t="s">
        <v>19</v>
      </c>
      <c r="L177" s="2" t="s">
        <v>372</v>
      </c>
      <c r="M177" s="26" t="s">
        <v>371</v>
      </c>
      <c r="N177" s="1"/>
      <c r="AD177" s="1"/>
    </row>
    <row r="178" spans="2:30" ht="15.75" thickBot="1">
      <c r="B178" s="79"/>
      <c r="C178" s="1"/>
      <c r="D178" s="1"/>
      <c r="E178" s="1"/>
      <c r="F178" s="1"/>
      <c r="G178" s="1"/>
      <c r="H178" s="1"/>
      <c r="I178" s="109" t="s">
        <v>197</v>
      </c>
      <c r="J178" s="27">
        <f>J172</f>
        <v>5777548349.54</v>
      </c>
      <c r="K178" s="28">
        <f t="shared" ref="K178:M178" si="11">K172</f>
        <v>398047.85172400007</v>
      </c>
      <c r="L178" s="28">
        <f>L172</f>
        <v>2806.8760000000002</v>
      </c>
      <c r="M178" s="83">
        <f t="shared" si="11"/>
        <v>419691.21191010001</v>
      </c>
      <c r="N178" s="1"/>
      <c r="AD178" s="1"/>
    </row>
    <row r="179" spans="2:30" ht="15.75" thickBot="1">
      <c r="B179" s="79"/>
      <c r="C179" s="1"/>
      <c r="D179" s="1"/>
      <c r="E179" s="1"/>
      <c r="F179" s="1"/>
      <c r="G179" s="1"/>
      <c r="H179" s="1"/>
      <c r="I179" s="109" t="s">
        <v>472</v>
      </c>
      <c r="J179" s="27">
        <f>SUMIF(HRF[8],"&lt;2021",HRF[9])</f>
        <v>3828292001.5900006</v>
      </c>
      <c r="K179" s="28">
        <f>SUMIF(HRF[8],"&lt;2021",HRF[10])</f>
        <v>229687.65172400008</v>
      </c>
      <c r="L179" s="28">
        <f>SUMIF(HRF[8],"&lt;2021",HRF[11])</f>
        <v>1206.876</v>
      </c>
      <c r="M179" s="83">
        <f>SUMIF(HRF[8],"&lt;2021",HRF[12])</f>
        <v>374858.75191010005</v>
      </c>
      <c r="N179" s="1"/>
      <c r="AD179" s="1"/>
    </row>
    <row r="180" spans="2:30">
      <c r="B180" s="79"/>
      <c r="C180" s="1"/>
      <c r="D180" s="1"/>
      <c r="E180" s="1"/>
      <c r="F180" s="1"/>
      <c r="G180" s="1"/>
      <c r="H180" s="1"/>
      <c r="I180" s="1"/>
      <c r="J180" s="24"/>
      <c r="K180" s="1"/>
      <c r="L180" s="1"/>
      <c r="M180" s="1"/>
      <c r="N180" s="1"/>
      <c r="AD180" s="1"/>
    </row>
    <row r="181" spans="2:30">
      <c r="B181" s="79"/>
      <c r="C181" s="1"/>
      <c r="D181" s="1"/>
      <c r="E181" s="1"/>
      <c r="F181" s="1"/>
      <c r="G181" s="1"/>
      <c r="H181" s="1"/>
      <c r="I181" s="1"/>
      <c r="J181" s="24"/>
      <c r="K181" s="1"/>
      <c r="L181" s="1"/>
      <c r="M181" s="1"/>
      <c r="N181" s="1"/>
      <c r="AD181" s="1"/>
    </row>
    <row r="182" spans="2:30">
      <c r="B182" s="79"/>
      <c r="C182" s="1"/>
      <c r="D182" s="1"/>
      <c r="E182" s="1"/>
      <c r="F182" s="1"/>
      <c r="G182" s="1"/>
      <c r="H182" s="1"/>
      <c r="I182" s="1"/>
      <c r="J182" s="24"/>
      <c r="K182" s="1"/>
      <c r="L182" s="1"/>
      <c r="M182" s="1"/>
      <c r="N182" s="1"/>
      <c r="AD182" s="1"/>
    </row>
    <row r="183" spans="2:30">
      <c r="B183" s="79"/>
      <c r="C183" s="1"/>
      <c r="D183" s="1"/>
      <c r="E183" s="1"/>
      <c r="F183" s="1"/>
      <c r="G183" s="1"/>
      <c r="H183" s="1"/>
      <c r="I183" s="1"/>
      <c r="J183" s="24"/>
      <c r="K183" s="1"/>
      <c r="L183" s="1"/>
      <c r="M183" s="1"/>
      <c r="N183" s="1"/>
      <c r="AD183" s="1"/>
    </row>
    <row r="184" spans="2:30">
      <c r="B184" s="79"/>
      <c r="C184" s="1"/>
      <c r="D184" s="1"/>
      <c r="E184" s="1"/>
      <c r="F184" s="1"/>
      <c r="G184" s="1"/>
      <c r="H184" s="1"/>
      <c r="I184" s="1"/>
      <c r="J184" s="24"/>
      <c r="K184" s="1"/>
      <c r="L184" s="1"/>
      <c r="M184" s="1"/>
      <c r="N184" s="1"/>
      <c r="AD184" s="1"/>
    </row>
    <row r="185" spans="2:30">
      <c r="B185" s="79"/>
      <c r="C185" s="1"/>
      <c r="D185" s="1"/>
      <c r="E185" s="1"/>
      <c r="F185" s="1"/>
      <c r="G185" s="1"/>
      <c r="H185" s="1"/>
      <c r="I185" s="1"/>
      <c r="J185" s="24"/>
      <c r="K185" s="1"/>
      <c r="L185" s="1"/>
      <c r="M185" s="1"/>
      <c r="N185" s="1"/>
      <c r="AD185" s="1"/>
    </row>
    <row r="186" spans="2:30">
      <c r="B186" s="79"/>
      <c r="C186" s="1"/>
      <c r="D186" s="1"/>
      <c r="E186" s="1"/>
      <c r="F186" s="1"/>
      <c r="G186" s="1"/>
      <c r="H186" s="1"/>
      <c r="I186" s="1"/>
      <c r="J186" s="24"/>
      <c r="K186" s="1"/>
      <c r="L186" s="1"/>
      <c r="M186" s="1"/>
      <c r="N186" s="1"/>
      <c r="AD186" s="1"/>
    </row>
    <row r="187" spans="2:30">
      <c r="B187" s="79"/>
      <c r="C187" s="1"/>
      <c r="D187" s="1"/>
      <c r="E187" s="1"/>
      <c r="F187" s="1"/>
      <c r="G187" s="1"/>
      <c r="H187" s="1"/>
      <c r="I187" s="1"/>
      <c r="J187" s="24"/>
      <c r="K187" s="1"/>
      <c r="L187" s="1"/>
      <c r="M187" s="1"/>
      <c r="N187" s="1"/>
      <c r="AD187" s="1"/>
    </row>
    <row r="188" spans="2:30">
      <c r="B188" s="79"/>
      <c r="C188" s="1"/>
      <c r="D188" s="1"/>
      <c r="E188" s="1"/>
      <c r="F188" s="1"/>
      <c r="G188" s="1"/>
      <c r="H188" s="1"/>
      <c r="I188" s="1"/>
      <c r="J188" s="24"/>
      <c r="K188" s="1"/>
      <c r="L188" s="1"/>
      <c r="M188" s="1"/>
      <c r="N188" s="1"/>
      <c r="AD188" s="1"/>
    </row>
    <row r="189" spans="2:30">
      <c r="B189" s="79"/>
      <c r="C189" s="1"/>
      <c r="D189" s="1"/>
      <c r="E189" s="1"/>
      <c r="F189" s="1"/>
      <c r="G189" s="1"/>
      <c r="H189" s="1"/>
      <c r="I189" s="1"/>
      <c r="J189" s="24"/>
      <c r="K189" s="1"/>
      <c r="L189" s="1"/>
      <c r="M189" s="1"/>
      <c r="N189" s="1"/>
      <c r="AD189" s="1"/>
    </row>
    <row r="190" spans="2:30">
      <c r="B190" s="79"/>
      <c r="C190" s="1"/>
      <c r="D190" s="1"/>
      <c r="E190" s="1"/>
      <c r="F190" s="1"/>
      <c r="G190" s="1"/>
      <c r="H190" s="1"/>
      <c r="I190" s="1"/>
      <c r="J190" s="24"/>
      <c r="K190" s="1"/>
      <c r="L190" s="1"/>
      <c r="M190" s="1"/>
      <c r="N190" s="1"/>
      <c r="AD190" s="1"/>
    </row>
    <row r="191" spans="2:30">
      <c r="B191" s="79"/>
      <c r="C191" s="1"/>
      <c r="D191" s="1"/>
      <c r="E191" s="1"/>
      <c r="F191" s="1"/>
      <c r="G191" s="1"/>
      <c r="H191" s="1"/>
      <c r="I191" s="1"/>
      <c r="J191" s="24"/>
      <c r="K191" s="1"/>
      <c r="L191" s="1"/>
      <c r="M191" s="1"/>
      <c r="N191" s="1"/>
      <c r="AD191" s="1"/>
    </row>
    <row r="192" spans="2:30">
      <c r="B192" s="79"/>
      <c r="C192" s="1"/>
      <c r="D192" s="1"/>
      <c r="E192" s="1"/>
      <c r="F192" s="1"/>
      <c r="G192" s="1"/>
      <c r="H192" s="1"/>
      <c r="I192" s="1"/>
      <c r="J192" s="24"/>
      <c r="K192" s="1"/>
      <c r="L192" s="1"/>
      <c r="M192" s="1"/>
      <c r="N192" s="1"/>
      <c r="AD192" s="1"/>
    </row>
    <row r="193" spans="2:30">
      <c r="B193" s="79"/>
      <c r="C193" s="1"/>
      <c r="D193" s="1"/>
      <c r="E193" s="1"/>
      <c r="F193" s="1"/>
      <c r="G193" s="1"/>
      <c r="H193" s="1"/>
      <c r="I193" s="1"/>
      <c r="J193" s="24"/>
      <c r="K193" s="1"/>
      <c r="L193" s="1"/>
      <c r="M193" s="1"/>
      <c r="N193" s="1"/>
      <c r="AD193" s="1"/>
    </row>
    <row r="194" spans="2:30">
      <c r="B194" s="79"/>
      <c r="C194" s="1"/>
      <c r="D194" s="1"/>
      <c r="E194" s="1"/>
      <c r="F194" s="1"/>
      <c r="G194" s="1"/>
      <c r="H194" s="1"/>
      <c r="I194" s="1"/>
      <c r="J194" s="24"/>
      <c r="K194" s="1"/>
      <c r="L194" s="1"/>
      <c r="M194" s="1"/>
      <c r="N194" s="1"/>
      <c r="AD194" s="1"/>
    </row>
    <row r="195" spans="2:30">
      <c r="B195" s="79"/>
      <c r="C195" s="1"/>
      <c r="D195" s="1"/>
      <c r="E195" s="1"/>
      <c r="F195" s="1"/>
      <c r="G195" s="1"/>
      <c r="H195" s="1"/>
      <c r="I195" s="1"/>
      <c r="J195" s="24"/>
      <c r="K195" s="1"/>
      <c r="L195" s="1"/>
      <c r="M195" s="1"/>
      <c r="N195" s="1"/>
      <c r="AD195" s="1"/>
    </row>
    <row r="196" spans="2:30">
      <c r="B196" s="79"/>
      <c r="C196" s="1"/>
      <c r="D196" s="1"/>
      <c r="E196" s="1"/>
      <c r="F196" s="1"/>
      <c r="G196" s="1"/>
      <c r="H196" s="1"/>
      <c r="I196" s="1"/>
      <c r="J196" s="24"/>
      <c r="K196" s="1"/>
      <c r="L196" s="1"/>
      <c r="M196" s="1"/>
      <c r="N196" s="1"/>
      <c r="AD196" s="1"/>
    </row>
    <row r="197" spans="2:30">
      <c r="B197" s="79"/>
      <c r="C197" s="1"/>
      <c r="D197" s="1"/>
      <c r="E197" s="1"/>
      <c r="F197" s="1"/>
      <c r="G197" s="1"/>
      <c r="H197" s="1"/>
      <c r="I197" s="1"/>
      <c r="J197" s="24"/>
      <c r="K197" s="1"/>
      <c r="L197" s="1"/>
      <c r="M197" s="1"/>
      <c r="N197" s="1"/>
      <c r="AD197" s="1"/>
    </row>
    <row r="198" spans="2:30">
      <c r="B198" s="79"/>
      <c r="C198" s="1"/>
      <c r="D198" s="1"/>
      <c r="E198" s="1"/>
      <c r="F198" s="1"/>
      <c r="G198" s="1"/>
      <c r="H198" s="1"/>
      <c r="I198" s="1"/>
      <c r="J198" s="24"/>
      <c r="K198" s="1"/>
      <c r="L198" s="1"/>
      <c r="M198" s="1"/>
      <c r="N198" s="1"/>
      <c r="AD198" s="1"/>
    </row>
    <row r="199" spans="2:30">
      <c r="B199" s="79"/>
      <c r="C199" s="1"/>
      <c r="D199" s="1"/>
      <c r="E199" s="1"/>
      <c r="F199" s="1"/>
      <c r="G199" s="1"/>
      <c r="H199" s="1"/>
      <c r="I199" s="1"/>
      <c r="J199" s="24"/>
      <c r="K199" s="1"/>
      <c r="L199" s="1"/>
      <c r="M199" s="1"/>
      <c r="N199" s="1"/>
      <c r="AD199" s="1"/>
    </row>
    <row r="200" spans="2:30">
      <c r="B200" s="79"/>
      <c r="C200" s="1"/>
      <c r="D200" s="1"/>
      <c r="E200" s="1"/>
      <c r="F200" s="1"/>
      <c r="G200" s="1"/>
      <c r="H200" s="1"/>
      <c r="I200" s="1"/>
      <c r="J200" s="24"/>
      <c r="K200" s="1"/>
      <c r="L200" s="1"/>
      <c r="M200" s="1"/>
      <c r="N200" s="1"/>
      <c r="AD200" s="1"/>
    </row>
    <row r="201" spans="2:30">
      <c r="B201" s="79"/>
      <c r="C201" s="1"/>
      <c r="D201" s="1"/>
      <c r="E201" s="1"/>
      <c r="F201" s="1"/>
      <c r="G201" s="1"/>
      <c r="H201" s="1"/>
      <c r="I201" s="1"/>
      <c r="J201" s="24"/>
      <c r="K201" s="1"/>
      <c r="L201" s="1"/>
      <c r="M201" s="1"/>
      <c r="N201" s="1"/>
      <c r="AD201" s="1"/>
    </row>
    <row r="202" spans="2:30">
      <c r="B202" s="79"/>
      <c r="C202" s="1"/>
      <c r="D202" s="1"/>
      <c r="E202" s="1"/>
      <c r="F202" s="1"/>
      <c r="G202" s="1"/>
      <c r="H202" s="1"/>
      <c r="I202" s="1"/>
      <c r="J202" s="24"/>
      <c r="K202" s="1"/>
      <c r="L202" s="1"/>
      <c r="M202" s="1"/>
      <c r="N202" s="1"/>
      <c r="AD202" s="1"/>
    </row>
    <row r="203" spans="2:30">
      <c r="B203" s="79"/>
      <c r="C203" s="1"/>
      <c r="D203" s="1"/>
      <c r="E203" s="1"/>
      <c r="F203" s="1"/>
      <c r="G203" s="1"/>
      <c r="H203" s="1"/>
      <c r="I203" s="1"/>
      <c r="J203" s="24"/>
      <c r="K203" s="1"/>
      <c r="L203" s="1"/>
      <c r="M203" s="1"/>
      <c r="N203" s="1"/>
      <c r="AD203" s="1"/>
    </row>
    <row r="204" spans="2:30">
      <c r="B204" s="79"/>
      <c r="C204" s="1"/>
      <c r="D204" s="1"/>
      <c r="E204" s="1"/>
      <c r="F204" s="1"/>
      <c r="G204" s="1"/>
      <c r="H204" s="1"/>
      <c r="I204" s="1"/>
      <c r="J204" s="24"/>
      <c r="K204" s="1"/>
      <c r="L204" s="1"/>
      <c r="M204" s="1"/>
      <c r="N204" s="1"/>
      <c r="AD204" s="1"/>
    </row>
    <row r="205" spans="2:30">
      <c r="B205" s="79"/>
      <c r="C205" s="1"/>
      <c r="D205" s="1"/>
      <c r="E205" s="1"/>
      <c r="F205" s="1"/>
      <c r="G205" s="1"/>
      <c r="H205" s="1"/>
      <c r="I205" s="1"/>
      <c r="J205" s="24"/>
      <c r="K205" s="1"/>
      <c r="L205" s="1"/>
      <c r="M205" s="1"/>
      <c r="N205" s="1"/>
      <c r="AD205" s="1"/>
    </row>
    <row r="206" spans="2:30">
      <c r="B206" s="79"/>
      <c r="C206" s="1"/>
      <c r="D206" s="1"/>
      <c r="E206" s="1"/>
      <c r="F206" s="1"/>
      <c r="G206" s="1"/>
      <c r="H206" s="1"/>
      <c r="I206" s="1"/>
      <c r="J206" s="24"/>
      <c r="K206" s="1"/>
      <c r="L206" s="1"/>
      <c r="M206" s="1"/>
      <c r="N206" s="1"/>
      <c r="AD206" s="1"/>
    </row>
    <row r="207" spans="2:30">
      <c r="B207" s="79"/>
      <c r="C207" s="1"/>
      <c r="D207" s="1"/>
      <c r="E207" s="1"/>
      <c r="F207" s="1"/>
      <c r="G207" s="1"/>
      <c r="H207" s="1"/>
      <c r="I207" s="1"/>
      <c r="J207" s="24"/>
      <c r="K207" s="1"/>
      <c r="L207" s="1"/>
      <c r="M207" s="1"/>
      <c r="N207" s="1"/>
      <c r="AD207" s="1"/>
    </row>
    <row r="208" spans="2:30">
      <c r="B208" s="79"/>
      <c r="C208" s="1"/>
      <c r="D208" s="1"/>
      <c r="E208" s="1"/>
      <c r="F208" s="1"/>
      <c r="G208" s="1"/>
      <c r="H208" s="1"/>
      <c r="I208" s="1"/>
      <c r="J208" s="24"/>
      <c r="K208" s="1"/>
      <c r="L208" s="1"/>
      <c r="M208" s="1"/>
      <c r="N208" s="1"/>
      <c r="AD208" s="1"/>
    </row>
    <row r="209" spans="2:30">
      <c r="B209" s="79"/>
      <c r="C209" s="1"/>
      <c r="D209" s="1"/>
      <c r="E209" s="1"/>
      <c r="F209" s="1"/>
      <c r="G209" s="1"/>
      <c r="H209" s="1"/>
      <c r="I209" s="1"/>
      <c r="J209" s="24"/>
      <c r="K209" s="1"/>
      <c r="L209" s="1"/>
      <c r="M209" s="1"/>
      <c r="N209" s="1"/>
      <c r="AD209" s="1"/>
    </row>
    <row r="210" spans="2:30">
      <c r="B210" s="79"/>
      <c r="C210" s="1"/>
      <c r="D210" s="1"/>
      <c r="E210" s="1"/>
      <c r="F210" s="1"/>
      <c r="G210" s="1"/>
      <c r="H210" s="1"/>
      <c r="I210" s="1"/>
      <c r="J210" s="24"/>
      <c r="K210" s="1"/>
      <c r="L210" s="1"/>
      <c r="M210" s="1"/>
      <c r="N210" s="1"/>
      <c r="AD210" s="1"/>
    </row>
    <row r="211" spans="2:30">
      <c r="B211" s="79"/>
      <c r="C211" s="1"/>
      <c r="D211" s="1"/>
      <c r="E211" s="1"/>
      <c r="F211" s="1"/>
      <c r="G211" s="1"/>
      <c r="H211" s="1"/>
      <c r="I211" s="1"/>
      <c r="J211" s="24"/>
      <c r="K211" s="1"/>
      <c r="L211" s="1"/>
      <c r="M211" s="1"/>
      <c r="N211" s="1"/>
      <c r="AD211" s="1"/>
    </row>
    <row r="212" spans="2:30">
      <c r="B212" s="79"/>
      <c r="C212" s="1"/>
      <c r="D212" s="1"/>
      <c r="E212" s="1"/>
      <c r="F212" s="1"/>
      <c r="G212" s="1"/>
      <c r="H212" s="1"/>
      <c r="I212" s="1"/>
      <c r="J212" s="24"/>
      <c r="K212" s="1"/>
      <c r="L212" s="1"/>
      <c r="M212" s="1"/>
      <c r="N212" s="1"/>
      <c r="AD212" s="1"/>
    </row>
    <row r="213" spans="2:30">
      <c r="B213" s="79"/>
      <c r="C213" s="1"/>
      <c r="D213" s="1"/>
      <c r="E213" s="1"/>
      <c r="F213" s="1"/>
      <c r="G213" s="1"/>
      <c r="H213" s="1"/>
      <c r="I213" s="1"/>
      <c r="J213" s="24"/>
      <c r="K213" s="1"/>
      <c r="L213" s="1"/>
      <c r="M213" s="1"/>
      <c r="N213" s="1"/>
      <c r="AD213" s="1"/>
    </row>
    <row r="214" spans="2:30">
      <c r="B214" s="79"/>
      <c r="C214" s="1"/>
      <c r="D214" s="1"/>
      <c r="E214" s="1"/>
      <c r="F214" s="1"/>
      <c r="G214" s="1"/>
      <c r="H214" s="1"/>
      <c r="I214" s="1"/>
      <c r="J214" s="24"/>
      <c r="K214" s="1"/>
      <c r="L214" s="1"/>
      <c r="M214" s="1"/>
      <c r="N214" s="1"/>
      <c r="AD214" s="1"/>
    </row>
    <row r="215" spans="2:30">
      <c r="B215" s="79"/>
      <c r="C215" s="1"/>
      <c r="D215" s="1"/>
      <c r="E215" s="1"/>
      <c r="F215" s="1"/>
      <c r="G215" s="1"/>
      <c r="H215" s="1"/>
      <c r="I215" s="1"/>
      <c r="J215" s="24"/>
      <c r="K215" s="1"/>
      <c r="L215" s="1"/>
      <c r="M215" s="1"/>
      <c r="N215" s="1"/>
      <c r="AD215" s="1"/>
    </row>
    <row r="216" spans="2:30">
      <c r="B216" s="79"/>
      <c r="C216" s="1"/>
      <c r="D216" s="1"/>
      <c r="E216" s="1"/>
      <c r="F216" s="1"/>
      <c r="G216" s="1"/>
      <c r="H216" s="1"/>
      <c r="I216" s="1"/>
      <c r="J216" s="24"/>
      <c r="K216" s="1"/>
      <c r="L216" s="1"/>
      <c r="M216" s="1"/>
      <c r="N216" s="1"/>
      <c r="AD216" s="1"/>
    </row>
    <row r="217" spans="2:30">
      <c r="B217" s="79"/>
      <c r="C217" s="1"/>
      <c r="D217" s="1"/>
      <c r="E217" s="1"/>
      <c r="F217" s="1"/>
      <c r="G217" s="1"/>
      <c r="H217" s="1"/>
      <c r="I217" s="1"/>
      <c r="J217" s="24"/>
      <c r="K217" s="1"/>
      <c r="L217" s="1"/>
      <c r="M217" s="1"/>
      <c r="N217" s="1"/>
      <c r="AD217" s="1"/>
    </row>
    <row r="218" spans="2:30">
      <c r="B218" s="79"/>
      <c r="C218" s="1"/>
      <c r="D218" s="1"/>
      <c r="E218" s="1"/>
      <c r="F218" s="1"/>
      <c r="G218" s="1"/>
      <c r="H218" s="1"/>
      <c r="I218" s="1"/>
      <c r="J218" s="24"/>
      <c r="K218" s="1"/>
      <c r="L218" s="1"/>
      <c r="M218" s="1"/>
      <c r="N218" s="1"/>
      <c r="AD218" s="1"/>
    </row>
    <row r="219" spans="2:30">
      <c r="B219" s="79"/>
      <c r="C219" s="1"/>
      <c r="D219" s="1"/>
      <c r="E219" s="1"/>
      <c r="F219" s="1"/>
      <c r="G219" s="1"/>
      <c r="H219" s="1"/>
      <c r="I219" s="1"/>
      <c r="J219" s="24"/>
      <c r="K219" s="1"/>
      <c r="L219" s="1"/>
      <c r="M219" s="1"/>
      <c r="N219" s="1"/>
      <c r="AD219" s="1"/>
    </row>
    <row r="220" spans="2:30">
      <c r="B220" s="79"/>
      <c r="C220" s="1"/>
      <c r="D220" s="1"/>
      <c r="E220" s="1"/>
      <c r="F220" s="1"/>
      <c r="G220" s="1"/>
      <c r="H220" s="1"/>
      <c r="I220" s="1"/>
      <c r="J220" s="24"/>
      <c r="K220" s="1"/>
      <c r="L220" s="1"/>
      <c r="M220" s="1"/>
      <c r="N220" s="1"/>
      <c r="AD220" s="1"/>
    </row>
    <row r="221" spans="2:30">
      <c r="B221" s="79"/>
      <c r="C221" s="1"/>
      <c r="D221" s="1"/>
      <c r="E221" s="1"/>
      <c r="F221" s="1"/>
      <c r="G221" s="1"/>
      <c r="H221" s="1"/>
      <c r="I221" s="1"/>
      <c r="J221" s="24"/>
      <c r="K221" s="1"/>
      <c r="L221" s="1"/>
      <c r="M221" s="1"/>
      <c r="N221" s="1"/>
      <c r="AD221" s="1"/>
    </row>
    <row r="222" spans="2:30">
      <c r="AD222" s="1"/>
    </row>
    <row r="223" spans="2:30">
      <c r="AD223" s="1"/>
    </row>
    <row r="224" spans="2:30">
      <c r="AD224" s="1"/>
    </row>
    <row r="225" spans="30:30">
      <c r="AD225" s="1"/>
    </row>
    <row r="226" spans="30:30">
      <c r="AD226" s="1"/>
    </row>
    <row r="227" spans="30:30">
      <c r="AD227" s="1"/>
    </row>
    <row r="228" spans="30:30">
      <c r="AD228" s="1"/>
    </row>
    <row r="229" spans="30:30">
      <c r="AD229" s="1"/>
    </row>
    <row r="230" spans="30:30">
      <c r="AD230" s="1"/>
    </row>
    <row r="231" spans="30:30">
      <c r="AD231" s="1"/>
    </row>
    <row r="232" spans="30:30">
      <c r="AD232" s="1"/>
    </row>
    <row r="233" spans="30:30">
      <c r="AD233" s="1"/>
    </row>
    <row r="234" spans="30:30">
      <c r="AD234" s="1"/>
    </row>
    <row r="235" spans="30:30">
      <c r="AD235" s="1"/>
    </row>
    <row r="236" spans="30:30">
      <c r="AD236" s="1"/>
    </row>
    <row r="237" spans="30:30">
      <c r="AD237" s="1"/>
    </row>
    <row r="238" spans="30:30">
      <c r="AD238" s="1"/>
    </row>
    <row r="239" spans="30:30">
      <c r="AD239" s="1"/>
    </row>
    <row r="240" spans="30:30">
      <c r="AD240" s="1"/>
    </row>
    <row r="241" spans="30:30">
      <c r="AD241" s="1"/>
    </row>
    <row r="242" spans="30:30">
      <c r="AD242" s="1"/>
    </row>
  </sheetData>
  <mergeCells count="23">
    <mergeCell ref="AH4:AL4"/>
    <mergeCell ref="AM4:AQ4"/>
    <mergeCell ref="W3:X3"/>
    <mergeCell ref="R3:V3"/>
    <mergeCell ref="AD4:AG4"/>
    <mergeCell ref="B1:N1"/>
    <mergeCell ref="C3:C4"/>
    <mergeCell ref="D3:D4"/>
    <mergeCell ref="E3:E4"/>
    <mergeCell ref="J3:J4"/>
    <mergeCell ref="K3:M3"/>
    <mergeCell ref="N3:N4"/>
    <mergeCell ref="B3:B4"/>
    <mergeCell ref="J176:J177"/>
    <mergeCell ref="K176:M176"/>
    <mergeCell ref="O2:X2"/>
    <mergeCell ref="Y2:AB2"/>
    <mergeCell ref="B2:N2"/>
    <mergeCell ref="Y3:AB3"/>
    <mergeCell ref="H3:I3"/>
    <mergeCell ref="F3:G3"/>
    <mergeCell ref="O3:O4"/>
    <mergeCell ref="H172:I172"/>
  </mergeCells>
  <conditionalFormatting sqref="P6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0 P11 P16 P25 P29 P33 P37:P58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5 P62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6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7 P71 P75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8 P72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3 P86 P102 P90 P94 P106 P110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3 P98 P80 P83 P87 P91 P95 P107 P111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4 P118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9 P11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:V171">
    <cfRule type="cellIs" dxfId="93" priority="160" operator="greaterThan">
      <formula>1</formula>
    </cfRule>
  </conditionalFormatting>
  <conditionalFormatting sqref="X9:X11 X16 X18 X6:X7 X13:X14 X21 X23 X30:X171">
    <cfRule type="expression" dxfId="92" priority="159">
      <formula>W6="WSKAŹNIK SPECYFICZNY"</formula>
    </cfRule>
  </conditionalFormatting>
  <conditionalFormatting sqref="X8">
    <cfRule type="expression" dxfId="91" priority="145">
      <formula>W8="WSKAŹNIK SPECYFICZNY"</formula>
    </cfRule>
  </conditionalFormatting>
  <conditionalFormatting sqref="X12">
    <cfRule type="expression" dxfId="90" priority="137">
      <formula>W12="WSKAŹNIK SPECYFICZNY"</formula>
    </cfRule>
  </conditionalFormatting>
  <conditionalFormatting sqref="X15">
    <cfRule type="expression" dxfId="89" priority="129">
      <formula>W15="WSKAŹNIK SPECYFICZNY"</formula>
    </cfRule>
  </conditionalFormatting>
  <conditionalFormatting sqref="X17">
    <cfRule type="expression" dxfId="88" priority="121">
      <formula>W17="WSKAŹNIK SPECYFICZNY"</formula>
    </cfRule>
  </conditionalFormatting>
  <conditionalFormatting sqref="X19">
    <cfRule type="expression" dxfId="87" priority="113">
      <formula>W19="WSKAŹNIK SPECYFICZNY"</formula>
    </cfRule>
  </conditionalFormatting>
  <conditionalFormatting sqref="X20">
    <cfRule type="expression" dxfId="86" priority="97">
      <formula>W20="WSKAŹNIK SPECYFICZNY"</formula>
    </cfRule>
  </conditionalFormatting>
  <conditionalFormatting sqref="X22">
    <cfRule type="expression" dxfId="85" priority="89">
      <formula>W22="WSKAŹNIK SPECYFICZNY"</formula>
    </cfRule>
  </conditionalFormatting>
  <conditionalFormatting sqref="X24">
    <cfRule type="expression" dxfId="84" priority="81">
      <formula>W24="WSKAŹNIK SPECYFICZNY"</formula>
    </cfRule>
  </conditionalFormatting>
  <conditionalFormatting sqref="X25">
    <cfRule type="expression" dxfId="83" priority="73">
      <formula>W25="WSKAŹNIK SPECYFICZNY"</formula>
    </cfRule>
  </conditionalFormatting>
  <conditionalFormatting sqref="X26">
    <cfRule type="expression" dxfId="82" priority="65">
      <formula>W26="WSKAŹNIK SPECYFICZNY"</formula>
    </cfRule>
  </conditionalFormatting>
  <conditionalFormatting sqref="X27">
    <cfRule type="expression" dxfId="81" priority="57">
      <formula>W27="WSKAŹNIK SPECYFICZNY"</formula>
    </cfRule>
  </conditionalFormatting>
  <conditionalFormatting sqref="X28">
    <cfRule type="expression" dxfId="80" priority="49">
      <formula>W28="WSKAŹNIK SPECYFICZNY"</formula>
    </cfRule>
  </conditionalFormatting>
  <conditionalFormatting sqref="X29">
    <cfRule type="expression" dxfId="79" priority="41">
      <formula>W29="WSKAŹNIK SPECYFICZNY"</formula>
    </cfRule>
  </conditionalFormatting>
  <conditionalFormatting sqref="U27:X27 P6:X26 P28:X121 Y6:AB121 P122:AB171">
    <cfRule type="expression" dxfId="78" priority="36">
      <formula>$O6="połączone z innym zadaniem"</formula>
    </cfRule>
  </conditionalFormatting>
  <conditionalFormatting sqref="P2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:T27">
    <cfRule type="expression" dxfId="77" priority="31">
      <formula>$O27="połączone z innym zadaniem"</formula>
    </cfRule>
  </conditionalFormatting>
  <conditionalFormatting sqref="P71:P79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1:P79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 P10 P19 P15:P16 P28:P29 P31:P32 P36:P51">
    <cfRule type="colorScale" priority="2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26 P28:P61">
    <cfRule type="colorScale" priority="2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26 P28:P61">
    <cfRule type="colorScale" priority="2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2:P70">
    <cfRule type="colorScale" priority="2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2:P70">
    <cfRule type="colorScale" priority="23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0:P113">
    <cfRule type="colorScale" priority="2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80:P113">
    <cfRule type="colorScale" priority="25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9:P120 P155 P85:P87 P94 P89 P81:P83 P74:P77 P79 P65:P72 P12 P165:P16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9:P120 P155 P85:P87 P94 P89 P81:P83 P74:P77 P79 P65:P72 P165:P16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19:P120 P155 P85:P87 P94 P89 P81:P83 P74:P77 P79 P65:P72 P165:P16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2">
    <cfRule type="expression" dxfId="76" priority="2">
      <formula>W12="WSKAŹNIK SPECYFICZNY"</formula>
    </cfRule>
  </conditionalFormatting>
  <conditionalFormatting sqref="X15">
    <cfRule type="expression" dxfId="75" priority="1">
      <formula>W15="WSKAŹNIK SPECYFICZNY"</formula>
    </cfRule>
  </conditionalFormatting>
  <conditionalFormatting sqref="P151:P171 P114:P126">
    <cfRule type="colorScale" priority="2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51:P171 P114:P126">
    <cfRule type="colorScale" priority="28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1:P171 P6:P26 P28:P126">
    <cfRule type="colorScale" priority="28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1:P171 P6:P126">
    <cfRule type="colorScale" priority="29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7:P150">
    <cfRule type="colorScale" priority="3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27:P150">
    <cfRule type="colorScale" priority="30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1189" yWindow="691" count="6">
    <dataValidation type="decimal" allowBlank="1" showInputMessage="1" showErrorMessage="1" prompt="wprowadź wartośc w zakresie 0-100%" sqref="R6" xr:uid="{00000000-0002-0000-0000-000000000000}">
      <formula1>0</formula1>
      <formula2>1</formula2>
    </dataValidation>
    <dataValidation type="decimal" allowBlank="1" showInputMessage="1" showErrorMessage="1" sqref="R7 S6:V7 R8:V171 P6:P171" xr:uid="{00000000-0002-0000-0000-000001000000}">
      <formula1>0</formula1>
      <formula2>1</formula2>
    </dataValidation>
    <dataValidation type="list" allowBlank="1" showInputMessage="1" showErrorMessage="1" sqref="D73:D80 D112:D126 D6:D64 D89:D108" xr:uid="{00000000-0002-0000-0000-000002000000}">
      <formula1>Priorytet</formula1>
    </dataValidation>
    <dataValidation type="list" allowBlank="1" showInputMessage="1" showErrorMessage="1" prompt="wybierz wskaźnik z listy_x000a__x000a_Uwaga - w przypadku wyboru wskaźnika specyficznego efekty realizacji zadania określane są na podstawie stanu zaawansowania zadania (kolumna 24)" sqref="W6:W171" xr:uid="{00000000-0002-0000-0000-000003000000}">
      <formula1>WM</formula1>
    </dataValidation>
    <dataValidation type="list" allowBlank="1" showInputMessage="1" showErrorMessage="1" sqref="O6:O171" xr:uid="{00000000-0002-0000-0000-000004000000}">
      <formula1>Status</formula1>
    </dataValidation>
    <dataValidation type="list" allowBlank="1" showInputMessage="1" showErrorMessage="1" sqref="C6:C171" xr:uid="{00000000-0002-0000-0000-000005000000}">
      <formula1>Sektory</formula1>
    </dataValidation>
  </dataValidations>
  <pageMargins left="0.19685039370078741" right="0.19685039370078741" top="0.98425196850393704" bottom="0.98425196850393704" header="0.19685039370078741" footer="0.31496062992125984"/>
  <pageSetup paperSize="8" scale="50" fitToHeight="0" orientation="landscape" r:id="rId1"/>
  <headerFooter scaleWithDoc="0">
    <oddHeader>&amp;C&amp;G</oddHeader>
    <oddFooter>&amp;R&amp;"Arial,Normalny"&amp;10Strona &amp;P z &amp;N</oddFooter>
  </headerFooter>
  <legacyDrawingHF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8">
    <tabColor theme="5" tint="-0.499984740745262"/>
  </sheetPr>
  <dimension ref="B2:L37"/>
  <sheetViews>
    <sheetView topLeftCell="A3" workbookViewId="0">
      <selection activeCell="I20" sqref="I20"/>
    </sheetView>
  </sheetViews>
  <sheetFormatPr defaultRowHeight="15"/>
  <cols>
    <col min="1" max="1" width="9.140625" style="1"/>
    <col min="2" max="2" width="19" style="1" customWidth="1"/>
    <col min="3" max="3" width="35" style="1" customWidth="1"/>
    <col min="4" max="16384" width="9.140625" style="1"/>
  </cols>
  <sheetData>
    <row r="2" spans="2:12">
      <c r="B2" s="58" t="s">
        <v>170</v>
      </c>
    </row>
    <row r="3" spans="2:12">
      <c r="B3" s="164" t="s">
        <v>0</v>
      </c>
      <c r="C3" s="164" t="s">
        <v>90</v>
      </c>
      <c r="D3" s="167" t="s">
        <v>91</v>
      </c>
      <c r="E3" s="168"/>
      <c r="F3" s="168"/>
      <c r="G3" s="168"/>
      <c r="H3" s="168"/>
      <c r="I3" s="168"/>
      <c r="J3" s="168"/>
      <c r="K3" s="168"/>
      <c r="L3" s="169"/>
    </row>
    <row r="4" spans="2:12">
      <c r="B4" s="165"/>
      <c r="C4" s="165"/>
      <c r="D4" s="38" t="s">
        <v>88</v>
      </c>
      <c r="E4" s="38" t="s">
        <v>87</v>
      </c>
      <c r="F4" s="38" t="s">
        <v>86</v>
      </c>
      <c r="G4" s="38" t="s">
        <v>82</v>
      </c>
      <c r="H4" s="38" t="s">
        <v>83</v>
      </c>
      <c r="I4" s="38" t="s">
        <v>84</v>
      </c>
      <c r="J4" s="38" t="s">
        <v>95</v>
      </c>
      <c r="K4" s="38" t="s">
        <v>96</v>
      </c>
      <c r="L4" s="38" t="s">
        <v>85</v>
      </c>
    </row>
    <row r="5" spans="2:12">
      <c r="B5" s="166"/>
      <c r="C5" s="166"/>
      <c r="D5" s="38" t="s">
        <v>89</v>
      </c>
      <c r="E5" s="38" t="s">
        <v>89</v>
      </c>
      <c r="F5" s="38" t="s">
        <v>80</v>
      </c>
      <c r="G5" s="38" t="s">
        <v>80</v>
      </c>
      <c r="H5" s="38" t="s">
        <v>80</v>
      </c>
      <c r="I5" s="38" t="s">
        <v>80</v>
      </c>
      <c r="J5" s="38" t="s">
        <v>80</v>
      </c>
      <c r="K5" s="38" t="s">
        <v>80</v>
      </c>
      <c r="L5" s="38" t="s">
        <v>81</v>
      </c>
    </row>
    <row r="6" spans="2:12" ht="10.5" customHeight="1">
      <c r="B6" s="39" t="s">
        <v>0</v>
      </c>
      <c r="C6" s="39" t="s">
        <v>92</v>
      </c>
      <c r="D6" s="39" t="s">
        <v>93</v>
      </c>
      <c r="E6" s="39" t="s">
        <v>87</v>
      </c>
      <c r="F6" s="39" t="s">
        <v>86</v>
      </c>
      <c r="G6" s="39" t="s">
        <v>82</v>
      </c>
      <c r="H6" s="39" t="s">
        <v>83</v>
      </c>
      <c r="I6" s="39" t="s">
        <v>84</v>
      </c>
      <c r="J6" s="39" t="s">
        <v>95</v>
      </c>
      <c r="K6" s="39" t="s">
        <v>96</v>
      </c>
      <c r="L6" s="39" t="s">
        <v>94</v>
      </c>
    </row>
    <row r="7" spans="2:12">
      <c r="B7" s="40" t="s">
        <v>97</v>
      </c>
      <c r="C7" s="40" t="s">
        <v>97</v>
      </c>
    </row>
    <row r="8" spans="2:12">
      <c r="B8" s="1" t="s">
        <v>11</v>
      </c>
      <c r="C8" s="1" t="s">
        <v>147</v>
      </c>
      <c r="D8" s="1">
        <v>0.27779999999999999</v>
      </c>
      <c r="E8" s="1">
        <v>0</v>
      </c>
      <c r="F8" s="1">
        <v>0.3755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2:12">
      <c r="B9" s="1" t="s">
        <v>11</v>
      </c>
      <c r="C9" s="1" t="s">
        <v>148</v>
      </c>
      <c r="D9" s="1">
        <v>1</v>
      </c>
      <c r="E9" s="1">
        <v>0</v>
      </c>
      <c r="F9" s="1">
        <v>0.83150000000000002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2:12">
      <c r="B10" s="1" t="s">
        <v>11</v>
      </c>
      <c r="C10" s="1" t="s">
        <v>149</v>
      </c>
      <c r="D10" s="1">
        <v>0.27779999999999999</v>
      </c>
      <c r="E10" s="1">
        <v>0</v>
      </c>
      <c r="F10" s="1">
        <v>0.20100000000000001</v>
      </c>
      <c r="G10" s="1">
        <v>1.9999999999999999E-7</v>
      </c>
      <c r="H10" s="1">
        <v>1.9999999999999999E-7</v>
      </c>
      <c r="I10" s="1">
        <v>1E-4</v>
      </c>
      <c r="J10" s="1">
        <v>0</v>
      </c>
      <c r="K10" s="1">
        <v>5.0000000000000002E-5</v>
      </c>
      <c r="L10" s="1">
        <v>0</v>
      </c>
    </row>
    <row r="11" spans="2:12">
      <c r="B11" s="1" t="s">
        <v>11</v>
      </c>
      <c r="C11" s="1" t="s">
        <v>141</v>
      </c>
      <c r="D11" s="1">
        <v>14.93</v>
      </c>
      <c r="E11" s="1">
        <v>0</v>
      </c>
      <c r="F11" s="1">
        <v>3.4260000000000002</v>
      </c>
      <c r="G11" s="1">
        <v>2.81E-2</v>
      </c>
      <c r="H11" s="1">
        <v>1.18E-2</v>
      </c>
      <c r="I11" s="1">
        <v>8.3000000000000001E-3</v>
      </c>
      <c r="J11" s="1">
        <v>6.6699999999999995E-2</v>
      </c>
      <c r="K11" s="1">
        <v>0.1479</v>
      </c>
      <c r="L11" s="1">
        <v>0.02</v>
      </c>
    </row>
    <row r="12" spans="2:12">
      <c r="B12" s="1" t="s">
        <v>11</v>
      </c>
      <c r="C12" s="1" t="s">
        <v>142</v>
      </c>
      <c r="D12" s="1">
        <v>0</v>
      </c>
      <c r="E12" s="1">
        <v>0.88</v>
      </c>
      <c r="F12" s="1">
        <v>0.73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2:12">
      <c r="B13" s="1" t="s">
        <v>11</v>
      </c>
      <c r="C13" s="1" t="s">
        <v>143</v>
      </c>
      <c r="D13" s="1">
        <v>5.3999999999999999E-2</v>
      </c>
      <c r="E13" s="1">
        <v>0</v>
      </c>
      <c r="F13" s="1">
        <v>1.2999999999999999E-2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2:12">
      <c r="B14" s="1" t="s">
        <v>11</v>
      </c>
      <c r="C14" s="1" t="s">
        <v>150</v>
      </c>
      <c r="D14" s="1">
        <v>4.22</v>
      </c>
      <c r="E14" s="1">
        <v>0</v>
      </c>
      <c r="F14" s="1">
        <v>3.51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</row>
    <row r="15" spans="2:12">
      <c r="B15" s="1" t="s">
        <v>98</v>
      </c>
      <c r="C15" s="1" t="s">
        <v>99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2:12">
      <c r="B16" s="1" t="s">
        <v>15</v>
      </c>
      <c r="C16" s="1" t="s">
        <v>154</v>
      </c>
      <c r="D16" s="1">
        <v>33.72</v>
      </c>
      <c r="E16" s="1">
        <v>0</v>
      </c>
      <c r="F16" s="1">
        <v>8.6999999999999993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spans="2:12">
      <c r="B17" s="1" t="s">
        <v>15</v>
      </c>
      <c r="C17" s="1" t="s">
        <v>144</v>
      </c>
      <c r="D17" s="1">
        <v>0.37890000000000001</v>
      </c>
      <c r="E17" s="1">
        <v>0</v>
      </c>
      <c r="F17" s="1">
        <v>9.776E-2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2:12">
      <c r="B18" s="1" t="s">
        <v>15</v>
      </c>
      <c r="C18" s="1" t="s">
        <v>146</v>
      </c>
      <c r="D18" s="1">
        <v>108.078</v>
      </c>
      <c r="E18" s="1">
        <v>0</v>
      </c>
      <c r="F18" s="1">
        <v>27.884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2:12">
      <c r="B19" s="1" t="s">
        <v>15</v>
      </c>
      <c r="C19" s="1" t="s">
        <v>145</v>
      </c>
      <c r="D19" s="1">
        <v>64</v>
      </c>
      <c r="E19" s="1">
        <v>0</v>
      </c>
      <c r="F19" s="1">
        <v>17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2:12">
      <c r="B20" s="1" t="s">
        <v>15</v>
      </c>
      <c r="C20" s="1" t="s">
        <v>151</v>
      </c>
      <c r="D20" s="1">
        <v>7.75</v>
      </c>
      <c r="E20" s="1">
        <v>0</v>
      </c>
      <c r="F20" s="1">
        <v>2</v>
      </c>
      <c r="G20" s="1">
        <v>5.9999999999999995E-4</v>
      </c>
      <c r="H20" s="1">
        <v>5.9999999999999995E-4</v>
      </c>
      <c r="I20" s="1">
        <v>7.0000000000000001E-3</v>
      </c>
      <c r="J20" s="1">
        <v>0</v>
      </c>
      <c r="K20" s="1">
        <v>0.04</v>
      </c>
      <c r="L20" s="1">
        <v>2.0000000000000001E-4</v>
      </c>
    </row>
    <row r="21" spans="2:12">
      <c r="B21" s="1" t="s">
        <v>13</v>
      </c>
      <c r="C21" s="1" t="s">
        <v>153</v>
      </c>
      <c r="D21" s="1">
        <v>0</v>
      </c>
      <c r="E21" s="1">
        <v>0</v>
      </c>
      <c r="F21" s="1">
        <v>3.85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7" spans="2:12"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2:12">
      <c r="C28" s="30"/>
      <c r="D28" s="51"/>
      <c r="E28" s="51"/>
      <c r="F28" s="51"/>
      <c r="G28" s="51"/>
      <c r="H28" s="51"/>
      <c r="I28" s="30"/>
      <c r="J28" s="30"/>
      <c r="K28" s="30"/>
      <c r="L28" s="30"/>
    </row>
    <row r="29" spans="2:12">
      <c r="C29" s="30"/>
      <c r="D29" s="52"/>
      <c r="E29" s="52"/>
      <c r="F29" s="52"/>
      <c r="G29" s="52"/>
      <c r="H29" s="52"/>
      <c r="I29" s="30"/>
      <c r="J29" s="30"/>
      <c r="K29" s="30"/>
      <c r="L29" s="30"/>
    </row>
    <row r="30" spans="2:12"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2:12"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2:12"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3:12"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3:12"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3:12"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3:12"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3:12">
      <c r="C37" s="30"/>
      <c r="D37" s="30"/>
      <c r="E37" s="30"/>
      <c r="F37" s="30"/>
      <c r="G37" s="30"/>
      <c r="H37" s="30"/>
      <c r="I37" s="30"/>
      <c r="J37" s="30"/>
      <c r="K37" s="30"/>
      <c r="L37" s="30"/>
    </row>
  </sheetData>
  <mergeCells count="3">
    <mergeCell ref="C3:C5"/>
    <mergeCell ref="D3:L3"/>
    <mergeCell ref="B3:B5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0">
    <tabColor theme="0" tint="-0.499984740745262"/>
  </sheetPr>
  <dimension ref="A2:H17"/>
  <sheetViews>
    <sheetView workbookViewId="0">
      <selection activeCell="B3" sqref="B3:B12"/>
    </sheetView>
  </sheetViews>
  <sheetFormatPr defaultRowHeight="15"/>
  <cols>
    <col min="1" max="1" width="4" customWidth="1"/>
    <col min="2" max="2" width="20.42578125" customWidth="1"/>
    <col min="3" max="3" width="5.7109375" customWidth="1"/>
    <col min="5" max="5" width="18.5703125" customWidth="1"/>
  </cols>
  <sheetData>
    <row r="2" spans="1:8">
      <c r="B2" s="33" t="s">
        <v>140</v>
      </c>
      <c r="C2" s="33"/>
      <c r="E2" s="31" t="s">
        <v>31</v>
      </c>
      <c r="H2" t="s">
        <v>140</v>
      </c>
    </row>
    <row r="3" spans="1:8">
      <c r="A3">
        <v>1</v>
      </c>
      <c r="B3" s="33" t="s">
        <v>198</v>
      </c>
      <c r="C3" s="62" t="s">
        <v>172</v>
      </c>
      <c r="E3" s="33" t="s">
        <v>26</v>
      </c>
      <c r="H3" t="s">
        <v>11</v>
      </c>
    </row>
    <row r="4" spans="1:8" ht="45">
      <c r="A4">
        <v>2</v>
      </c>
      <c r="B4" s="33" t="s">
        <v>199</v>
      </c>
      <c r="C4" s="62" t="s">
        <v>174</v>
      </c>
      <c r="E4" s="33" t="s">
        <v>27</v>
      </c>
      <c r="H4" t="s">
        <v>15</v>
      </c>
    </row>
    <row r="5" spans="1:8">
      <c r="A5">
        <v>3</v>
      </c>
      <c r="B5" s="33" t="s">
        <v>15</v>
      </c>
      <c r="C5" s="63" t="s">
        <v>166</v>
      </c>
      <c r="E5" s="33" t="s">
        <v>28</v>
      </c>
      <c r="H5" t="s">
        <v>13</v>
      </c>
    </row>
    <row r="6" spans="1:8">
      <c r="A6">
        <v>4</v>
      </c>
      <c r="B6" s="33" t="s">
        <v>1</v>
      </c>
      <c r="C6" s="62" t="s">
        <v>184</v>
      </c>
      <c r="E6" s="33" t="s">
        <v>29</v>
      </c>
      <c r="H6" t="s">
        <v>16</v>
      </c>
    </row>
    <row r="7" spans="1:8">
      <c r="A7">
        <v>5</v>
      </c>
      <c r="B7" t="s">
        <v>200</v>
      </c>
      <c r="C7" s="62" t="s">
        <v>185</v>
      </c>
      <c r="E7" s="33" t="s">
        <v>30</v>
      </c>
    </row>
    <row r="8" spans="1:8" ht="30">
      <c r="A8">
        <v>6</v>
      </c>
      <c r="B8" t="s">
        <v>201</v>
      </c>
      <c r="C8" s="63" t="s">
        <v>183</v>
      </c>
      <c r="E8" s="33" t="s">
        <v>32</v>
      </c>
    </row>
    <row r="9" spans="1:8">
      <c r="A9">
        <v>7</v>
      </c>
      <c r="B9" t="s">
        <v>202</v>
      </c>
      <c r="C9" s="63" t="s">
        <v>182</v>
      </c>
    </row>
    <row r="10" spans="1:8">
      <c r="A10">
        <v>8</v>
      </c>
      <c r="B10" t="s">
        <v>2</v>
      </c>
      <c r="C10" s="63" t="s">
        <v>181</v>
      </c>
    </row>
    <row r="11" spans="1:8">
      <c r="A11">
        <v>9</v>
      </c>
      <c r="B11" t="s">
        <v>203</v>
      </c>
      <c r="C11" s="63" t="s">
        <v>180</v>
      </c>
    </row>
    <row r="12" spans="1:8">
      <c r="A12">
        <v>10</v>
      </c>
      <c r="B12" t="s">
        <v>204</v>
      </c>
      <c r="C12" s="63" t="s">
        <v>173</v>
      </c>
    </row>
    <row r="13" spans="1:8">
      <c r="C13" s="63" t="s">
        <v>179</v>
      </c>
    </row>
    <row r="14" spans="1:8">
      <c r="C14" s="63" t="s">
        <v>178</v>
      </c>
    </row>
    <row r="15" spans="1:8">
      <c r="C15" s="63" t="s">
        <v>177</v>
      </c>
    </row>
    <row r="16" spans="1:8">
      <c r="C16" s="63" t="s">
        <v>175</v>
      </c>
    </row>
    <row r="17" spans="3:3">
      <c r="C17" s="63" t="s">
        <v>176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HRF</vt:lpstr>
      <vt:lpstr>D2.Wsk_monit</vt:lpstr>
      <vt:lpstr>def</vt:lpstr>
      <vt:lpstr>Sektory</vt:lpstr>
      <vt:lpstr>Status</vt:lpstr>
      <vt:lpstr>WM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Pawelec</dc:creator>
  <cp:lastModifiedBy>Bartosz Moch</cp:lastModifiedBy>
  <cp:lastPrinted>2018-10-19T07:43:43Z</cp:lastPrinted>
  <dcterms:created xsi:type="dcterms:W3CDTF">2017-09-13T15:33:35Z</dcterms:created>
  <dcterms:modified xsi:type="dcterms:W3CDTF">2021-09-06T07:50:26Z</dcterms:modified>
</cp:coreProperties>
</file>